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760" windowHeight="11640" activeTab="2"/>
  </bookViews>
  <sheets>
    <sheet name="стр.1" sheetId="1" r:id="rId1"/>
    <sheet name="стр.2_3" sheetId="2" r:id="rId2"/>
    <sheet name="стр.4_5" sheetId="3" r:id="rId3"/>
    <sheet name="стр.6_7" sheetId="4" r:id="rId4"/>
  </sheets>
  <externalReferences>
    <externalReference r:id="rId7"/>
  </externalReferences>
  <definedNames>
    <definedName name="_xlnm.Print_Titles" localSheetId="1">'стр.2_3'!$4:$4</definedName>
    <definedName name="_xlnm.Print_Titles" localSheetId="2">'стр.4_5'!$5:$8</definedName>
    <definedName name="_xlnm.Print_Titles" localSheetId="3">'стр.6_7'!$5:$6</definedName>
    <definedName name="_xlnm.Print_Area" localSheetId="0">'стр.1'!$A$1:$DD$51</definedName>
    <definedName name="_xlnm.Print_Area" localSheetId="1">'стр.2_3'!$A$1:$DD$79</definedName>
    <definedName name="_xlnm.Print_Area" localSheetId="2">'стр.4_5'!$A$1:$EG$73</definedName>
    <definedName name="_xlnm.Print_Area" localSheetId="3">'стр.6_7'!$A$1:$DG$53</definedName>
  </definedNames>
  <calcPr fullCalcOnLoad="1"/>
</workbook>
</file>

<file path=xl/sharedStrings.xml><?xml version="1.0" encoding="utf-8"?>
<sst xmlns="http://schemas.openxmlformats.org/spreadsheetml/2006/main" count="327" uniqueCount="230">
  <si>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</si>
  <si>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</si>
  <si>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</si>
  <si>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</si>
  <si>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</si>
  <si>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</si>
  <si>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</si>
  <si>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</si>
  <si>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</si>
  <si>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</si>
  <si>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</si>
  <si>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</si>
  <si>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</si>
  <si>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</si>
  <si>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</si>
  <si>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</si>
  <si>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</si>
  <si>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</si>
  <si>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</si>
  <si>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</si>
  <si>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</si>
  <si>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</si>
  <si>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</si>
  <si>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</si>
  <si>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</si>
  <si>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Прочие расходы</t>
  </si>
  <si>
    <t>на 20</t>
  </si>
  <si>
    <t>ИНН/КПП</t>
  </si>
  <si>
    <t>Всего</t>
  </si>
  <si>
    <t>к Порядку составления и утверждения плана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</si>
  <si>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</si>
  <si>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</si>
  <si>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</si>
  <si>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</si>
  <si>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</si>
  <si>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</si>
  <si>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</si>
  <si>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</si>
  <si>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</si>
  <si>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</si>
  <si>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Поступления,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</si>
  <si>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</si>
  <si>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</si>
  <si>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</si>
  <si>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</si>
  <si>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</si>
  <si>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</si>
  <si>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</si>
  <si>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</si>
  <si>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</si>
  <si>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</si>
  <si>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</si>
  <si>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</si>
  <si>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</si>
  <si>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</si>
  <si>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</si>
  <si>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</si>
  <si>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</si>
  <si>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</si>
  <si>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</si>
  <si>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</si>
  <si>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</si>
  <si>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</si>
  <si>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</si>
  <si>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14</t>
  </si>
  <si>
    <t xml:space="preserve">Руководитель муниципального бюджетного </t>
  </si>
  <si>
    <t>Начальник управления образования</t>
  </si>
  <si>
    <t>Матвеева О.С.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</si>
  <si>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</si>
  <si>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</si>
  <si>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(наименование органа, осуществляющего функции и полномочия учредителя)</t>
  </si>
  <si>
    <t xml:space="preserve">Муниципальное казенное учреждение Управление образования Ковдорского района </t>
  </si>
  <si>
    <t>Форма по ОКУД</t>
  </si>
  <si>
    <t>по лицевым счетам, открытым в органах, осуществляющих ведение лицевых счетов учреждений в том числе:</t>
  </si>
  <si>
    <t>Плановый период</t>
  </si>
  <si>
    <t>1-й год планового периода</t>
  </si>
  <si>
    <t>2-й год планового периода</t>
  </si>
  <si>
    <t>2. Показатели финансового состояния учреждения</t>
  </si>
  <si>
    <t>3. Показатели по поступлениям и выплатам учреждения</t>
  </si>
  <si>
    <t>4. Перспективы развития учреждения</t>
  </si>
  <si>
    <t>Показатель</t>
  </si>
  <si>
    <t>в ед. изм.</t>
  </si>
  <si>
    <t>в % к предыдущему периоду</t>
  </si>
  <si>
    <t>Показатели динамики численности работников и их качественного состава</t>
  </si>
  <si>
    <t>шт. ед./чел.</t>
  </si>
  <si>
    <t>%</t>
  </si>
  <si>
    <t>Штатная численность работников</t>
  </si>
  <si>
    <t>Среднесписочная численность работников</t>
  </si>
  <si>
    <t>Показатели динамики оплаты труда работников учреждения</t>
  </si>
  <si>
    <t xml:space="preserve">руб. </t>
  </si>
  <si>
    <t>Среднемесячная заработная плата работников</t>
  </si>
  <si>
    <t>Отношение фонда оплаты труда работников к доходам учреждения</t>
  </si>
  <si>
    <t>Показатели динамики имущества учреждения</t>
  </si>
  <si>
    <t>м2</t>
  </si>
  <si>
    <t>Обеспеченность площадями зданий учреждения на одного потребителя услуг</t>
  </si>
  <si>
    <t>Показатели основной деятельности учреждений (в зависимости от напрвления деятельности ведомства и учреждений)</t>
  </si>
  <si>
    <t>1.3. Перечень услуг/работ/мероприятий/публичных обязательств, оказываемых(выполняемых, исполняемых) учреждением:</t>
  </si>
  <si>
    <t>1.4. Перечень услуг (работ), осуществляемых на платной основе:</t>
  </si>
  <si>
    <t>1.1.1. Стоимость недвижимого имущества, закрепленного собственником имущества за учреждением на праве оперативного управления</t>
  </si>
  <si>
    <t>1.1.2. Стоимость недвижимого имущества, приобретенного учреждением за счет выделенных собственником имущества учреждения средств</t>
  </si>
  <si>
    <t>1.1.3. Стоимость недвижимого имущества, приобретенного учреждением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</si>
  <si>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безвоздмездное пользование</t>
  </si>
  <si>
    <t>1.1.5. Остаточная стоимость недвижимого муниципального имущества</t>
  </si>
  <si>
    <t>1.2. Общая балансовая стоимость движимого имущества, всего</t>
  </si>
  <si>
    <t>1.2.2. Стоимость иного движимого имущества , приобретенного учреждением за счет доходов, полученных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</si>
  <si>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</si>
  <si>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</si>
  <si>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</si>
  <si>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</si>
  <si>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</si>
  <si>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</si>
  <si>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</si>
  <si>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</si>
  <si>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</si>
  <si>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</si>
  <si>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</si>
  <si>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</si>
  <si>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</si>
  <si>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</si>
  <si>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</si>
  <si>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</si>
  <si>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</si>
  <si>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</si>
  <si>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</si>
  <si>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</si>
  <si>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</si>
  <si>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</si>
  <si>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</si>
  <si>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</si>
  <si>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1. Сведения о деятельности муниципального бюджетного учреждения</t>
  </si>
  <si>
    <t>1. Нефинансовые активы, всего:</t>
  </si>
  <si>
    <t>2. Финансовые активы, всего</t>
  </si>
  <si>
    <t>3. Обязательства, всего</t>
  </si>
  <si>
    <t>Просроченная кредиторская задолженность</t>
  </si>
  <si>
    <t>3.1. Кредиторская задолженность по принятым обязательствам за счет средств бюджета, всего:</t>
  </si>
  <si>
    <t>3.1.1. По начислениям на выплаты по оплате труда</t>
  </si>
  <si>
    <t>3.1.2.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</si>
  <si>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</si>
  <si>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</si>
  <si>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</si>
  <si>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услуг</t>
  </si>
  <si>
    <t>3.1.7. По приобретению основных средств</t>
  </si>
  <si>
    <t>3.1.8. По приобретению нематериальных активов</t>
  </si>
  <si>
    <t>3.1.9. По приобретению непроизведенных активов</t>
  </si>
  <si>
    <t>3.1.10. По приобретению материальных запасов</t>
  </si>
  <si>
    <t>3.1.11. По оплате прочих расходов</t>
  </si>
  <si>
    <t>3.1.12. По платежам в бюджет</t>
  </si>
  <si>
    <t>3.1.13. По прочим расчетам с кредиторами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</si>
  <si>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</si>
  <si>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</si>
  <si>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</si>
  <si>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</si>
  <si>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</si>
  <si>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</si>
  <si>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</si>
  <si>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</si>
  <si>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</si>
  <si>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</si>
  <si>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</si>
  <si>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</si>
  <si>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</si>
  <si>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</si>
  <si>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Остаток средств на начало периода</t>
  </si>
  <si>
    <t>Доходы от собственности</t>
  </si>
  <si>
    <t>120</t>
  </si>
  <si>
    <t>130</t>
  </si>
  <si>
    <t>Доходы от оказания платных услуг, всего</t>
  </si>
  <si>
    <t>Услуга 1</t>
  </si>
  <si>
    <t>Услуга 2</t>
  </si>
  <si>
    <t>Субсидия на выполнение муниципального задания, всего</t>
  </si>
  <si>
    <t>180</t>
  </si>
  <si>
    <t>210</t>
  </si>
  <si>
    <t>Социальное обеспечение , всего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</si>
  <si>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</si>
  <si>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</si>
  <si>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</si>
  <si>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262</t>
  </si>
  <si>
    <t>Пенсиии, пособия , выплачиваемые организациями сектора муниципального управления</t>
  </si>
  <si>
    <t>263</t>
  </si>
  <si>
    <t>290</t>
  </si>
  <si>
    <t>300</t>
  </si>
  <si>
    <t>Целевые субсидии</t>
  </si>
  <si>
    <t>Остаток средств на окончание периода</t>
  </si>
  <si>
    <t>Объем публичных обязательств</t>
  </si>
  <si>
    <t>х</t>
  </si>
  <si>
    <t>Наименование категорий работников</t>
  </si>
  <si>
    <t>Среднесписочная  среднегодовая численность, чел</t>
  </si>
  <si>
    <t>Среднемесячная(среднегодовая) номинальная начисленная заработная плата, руб.</t>
  </si>
  <si>
    <t>Фонд оплаты труда, тыс.руб.</t>
  </si>
  <si>
    <t>Начислення на оплату труда, тыс. руб</t>
  </si>
  <si>
    <t>Всего работников учреждения(с учетом новых рабочих мест):</t>
  </si>
  <si>
    <t>в том числе по категориям</t>
  </si>
  <si>
    <t>Количество работников, принятых на новые рабочие места, всего:</t>
  </si>
  <si>
    <t>Наименование мероприятия</t>
  </si>
  <si>
    <t>Сроки проведения</t>
  </si>
  <si>
    <t>Затраты необходимые на проведение мероприятия, тыс.руб</t>
  </si>
  <si>
    <t>Повышение квалификации</t>
  </si>
  <si>
    <t>Оптимизация штатного расписания</t>
  </si>
  <si>
    <t>Повышение зарплаты</t>
  </si>
  <si>
    <t>…</t>
  </si>
  <si>
    <t>Итого:</t>
  </si>
  <si>
    <t>КБК</t>
  </si>
  <si>
    <t xml:space="preserve">Общие площади учреждения, в том числе:                    - на балансе учреждения;                                                  - в безвозмездном пользовании;                                                  - сдаваемые в аренду                 </t>
  </si>
  <si>
    <t>Без целевых средств(МБ)</t>
  </si>
  <si>
    <t>За счет средств из бюджетов других уровней(ОБ)</t>
  </si>
  <si>
    <t>Муниципальное бюджетное дошкольное образовательное учреждение детский сад общеразвивающего  вида №25 "Мишутка"</t>
  </si>
  <si>
    <t>5104004383/510401001</t>
  </si>
  <si>
    <t>184140 Мурманская область, г.Ковдор, улица Баштыркова, дом 7а</t>
  </si>
  <si>
    <t>создание благоприятных условий для полноценного проживания ребенком дошкольного детства, формирование основ базовой культуры личности, всестороннее развитие психических и физических качеств в соответствии с возрастными и индивидуальными особенностями, подготовка ребенка к жизни в современном обществе, обеспечение безопасности жизнедеятельности дошкольника.</t>
  </si>
  <si>
    <t>предоставление общедоступного и бесплатного дошкольного образования в общеразвивающих группах муниципальных образовательных учреждениях; предоставление общедоступного и бесплатного дошкольного образования детям-инвалидам в соответствии с индивидуальной программой реабилитации инвалида на дому</t>
  </si>
  <si>
    <t>Чепенко А.Л.</t>
  </si>
  <si>
    <t>МКУ Управление образования Ковдорского района</t>
  </si>
  <si>
    <t xml:space="preserve">Главный бухгалтер муниципального казенного </t>
  </si>
  <si>
    <t>Матвеева З.В.</t>
  </si>
  <si>
    <t>Административный персонал</t>
  </si>
  <si>
    <t>Педагогический персонал</t>
  </si>
  <si>
    <t>января</t>
  </si>
  <si>
    <t>15</t>
  </si>
  <si>
    <t>Очередной финансовый год (2015 г.)</t>
  </si>
  <si>
    <t>1-й год планового периода (2016 г.)</t>
  </si>
  <si>
    <t>2-й год планового периода (2017 г.)</t>
  </si>
  <si>
    <t>из них</t>
  </si>
  <si>
    <t>2015 год</t>
  </si>
  <si>
    <t>5. План по трудовым ресурсам на 2015 год</t>
  </si>
  <si>
    <t>15.01.2015</t>
  </si>
  <si>
    <t>в том числе воспитатели</t>
  </si>
  <si>
    <t>Прочий персонал</t>
  </si>
  <si>
    <t>в том числе младшие воспитатели</t>
  </si>
  <si>
    <t>6. Перечень мероприятий по повышению эффктивности деятельности на  2015 год и плановый период</t>
  </si>
  <si>
    <t>01.01.2015-31.12.2015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</si>
</sst>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57" fillId="0" borderId="13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7" fillId="0" borderId="13" xfId="0" applyFont="1" applyBorder="1" applyAlignment="1">
      <alignment horizontal="center" vertical="center"/>
    </xf>
    <xf numFmtId="4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right" wrapText="1"/>
    </xf>
    <xf numFmtId="0" fontId="58" fillId="0" borderId="13" xfId="0" applyFont="1" applyBorder="1" applyAlignment="1">
      <alignment horizontal="center" vertical="center"/>
    </xf>
    <xf numFmtId="4" fontId="58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wrapText="1"/>
    </xf>
    <xf numFmtId="0" fontId="58" fillId="0" borderId="13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 indent="2"/>
    </xf>
    <xf numFmtId="0" fontId="7" fillId="0" borderId="18" xfId="0" applyFont="1" applyBorder="1" applyAlignment="1">
      <alignment horizontal="left" vertical="top" wrapText="1" indent="2"/>
    </xf>
    <xf numFmtId="4" fontId="8" fillId="0" borderId="10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 indent="2"/>
    </xf>
    <xf numFmtId="0" fontId="7" fillId="0" borderId="15" xfId="0" applyFont="1" applyBorder="1" applyAlignment="1">
      <alignment horizontal="right" vertical="top" wrapText="1" indent="2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14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2" fontId="9" fillId="0" borderId="13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9" fillId="0" borderId="11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1" fontId="9" fillId="0" borderId="16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9" fillId="0" borderId="18" xfId="0" applyNumberFormat="1" applyFont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16" xfId="0" applyNumberFormat="1" applyFont="1" applyBorder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2" fontId="9" fillId="0" borderId="21" xfId="0" applyNumberFormat="1" applyFont="1" applyBorder="1" applyAlignment="1">
      <alignment horizontal="center" vertical="top"/>
    </xf>
    <xf numFmtId="4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11" fillId="0" borderId="26" xfId="0" applyNumberFormat="1" applyFont="1" applyBorder="1" applyAlignment="1">
      <alignment horizontal="center" vertical="top" wrapText="1"/>
    </xf>
    <xf numFmtId="4" fontId="11" fillId="0" borderId="27" xfId="0" applyNumberFormat="1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" fontId="10" fillId="0" borderId="0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\&#1055;&#1060;&#1061;&#1044;%20&#1044;&#1054;&#1059;\&#1055;&#1060;&#1061;&#1044;%20&#1080;%20&#1088;&#1086;&#1089;&#1087;&#1080;&#1089;&#1100;%20&#1044;&#1054;&#1059;%20&#1073;&#1102;&#1076;&#1078;&#1077;&#1090;&#1085;&#1099;&#1077;%20&#1085;&#1072;%2001012015%20&#1089;&#1090;&#1088;%203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У №4"/>
      <sheetName val="ДОУ №14"/>
      <sheetName val="ДОУ №24"/>
      <sheetName val="ДОУ №25"/>
      <sheetName val="ДОУ №26"/>
      <sheetName val="ДОУ №9"/>
      <sheetName val="Роспись 2015"/>
      <sheetName val="Роспись 2016"/>
      <sheetName val="Роспись 2017"/>
    </sheetNames>
    <sheetDataSet>
      <sheetData sheetId="6">
        <row r="11">
          <cell r="M11">
            <v>2990278.38</v>
          </cell>
        </row>
        <row r="12">
          <cell r="M12">
            <v>139000</v>
          </cell>
        </row>
        <row r="16">
          <cell r="M16">
            <v>903064.0707599999</v>
          </cell>
        </row>
        <row r="17">
          <cell r="M17">
            <v>29360</v>
          </cell>
        </row>
        <row r="19">
          <cell r="M19">
            <v>0</v>
          </cell>
        </row>
        <row r="21">
          <cell r="M21">
            <v>503212.76</v>
          </cell>
        </row>
        <row r="25">
          <cell r="M25">
            <v>257757.26675501704</v>
          </cell>
        </row>
        <row r="30">
          <cell r="M30">
            <v>122600</v>
          </cell>
        </row>
        <row r="54">
          <cell r="M54">
            <v>5605785.46</v>
          </cell>
        </row>
        <row r="55">
          <cell r="M55">
            <v>1692947.20892</v>
          </cell>
        </row>
        <row r="56">
          <cell r="M56">
            <v>104692.38787878786</v>
          </cell>
        </row>
        <row r="57">
          <cell r="M57">
            <v>146169.4787878788</v>
          </cell>
        </row>
        <row r="58">
          <cell r="M58">
            <v>300000</v>
          </cell>
        </row>
        <row r="66">
          <cell r="M66">
            <v>25164</v>
          </cell>
        </row>
        <row r="67">
          <cell r="M67">
            <v>1006253</v>
          </cell>
        </row>
      </sheetData>
      <sheetData sheetId="7">
        <row r="11">
          <cell r="M11">
            <v>3045501.28</v>
          </cell>
        </row>
        <row r="12">
          <cell r="M12">
            <v>0</v>
          </cell>
        </row>
        <row r="16">
          <cell r="M16">
            <v>919741.3865599999</v>
          </cell>
        </row>
        <row r="17">
          <cell r="M17">
            <v>29360</v>
          </cell>
        </row>
        <row r="19">
          <cell r="M19">
            <v>0</v>
          </cell>
        </row>
        <row r="21">
          <cell r="M21">
            <v>256808.69330291997</v>
          </cell>
        </row>
        <row r="25">
          <cell r="M25">
            <v>62086.75</v>
          </cell>
        </row>
        <row r="30">
          <cell r="M30">
            <v>6600</v>
          </cell>
        </row>
        <row r="54">
          <cell r="M54">
            <v>6021466.27</v>
          </cell>
        </row>
        <row r="55">
          <cell r="M55">
            <v>1818482.8135399998</v>
          </cell>
        </row>
        <row r="56">
          <cell r="M56">
            <v>104692.38787878786</v>
          </cell>
        </row>
        <row r="57">
          <cell r="M57">
            <v>146169.4787878788</v>
          </cell>
        </row>
        <row r="58">
          <cell r="M58">
            <v>330000</v>
          </cell>
        </row>
        <row r="66">
          <cell r="M66">
            <v>25116</v>
          </cell>
        </row>
        <row r="67">
          <cell r="M67">
            <v>1004765</v>
          </cell>
        </row>
      </sheetData>
      <sheetData sheetId="8">
        <row r="11">
          <cell r="M11">
            <v>3157234.43</v>
          </cell>
        </row>
        <row r="12">
          <cell r="M12">
            <v>0</v>
          </cell>
        </row>
        <row r="16">
          <cell r="M16">
            <v>953484.79786</v>
          </cell>
        </row>
        <row r="17">
          <cell r="L17">
            <v>29360</v>
          </cell>
        </row>
        <row r="19">
          <cell r="M19">
            <v>0</v>
          </cell>
        </row>
        <row r="21">
          <cell r="M21">
            <v>107369.93276506648</v>
          </cell>
        </row>
        <row r="25">
          <cell r="M25">
            <v>51275</v>
          </cell>
        </row>
        <row r="30">
          <cell r="M30">
            <v>6600</v>
          </cell>
        </row>
        <row r="54">
          <cell r="M54">
            <v>6396512.84</v>
          </cell>
        </row>
        <row r="55">
          <cell r="M55">
            <v>1931746.87768</v>
          </cell>
        </row>
        <row r="56">
          <cell r="M56">
            <v>104692.38787878786</v>
          </cell>
        </row>
        <row r="57">
          <cell r="M57">
            <v>146169.4787878788</v>
          </cell>
        </row>
        <row r="58">
          <cell r="M58">
            <v>416000</v>
          </cell>
        </row>
        <row r="66">
          <cell r="M66">
            <v>25633</v>
          </cell>
        </row>
        <row r="67">
          <cell r="M67">
            <v>1025531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1"/>
  <sheetViews>
    <sheetView view="pageBreakPreview" zoomScaleSheetLayoutView="100" zoomScalePageLayoutView="0" workbookViewId="0" topLeftCell="A34">
      <selection activeCell="CO29" sqref="CO29:DD2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54</v>
      </c>
    </row>
    <row r="2" s="2" customFormat="1" ht="11.25" customHeight="1">
      <c r="BM2" s="9" t="s">
        <v>29</v>
      </c>
    </row>
    <row r="3" s="2" customFormat="1" ht="11.25" customHeight="1">
      <c r="BM3" s="2" t="s">
        <v>30</v>
      </c>
    </row>
    <row r="4" s="2" customFormat="1" ht="11.25" customHeight="1">
      <c r="BM4" s="9" t="s">
        <v>55</v>
      </c>
    </row>
    <row r="5" s="2" customFormat="1" ht="11.25" customHeight="1">
      <c r="BM5" s="9" t="s">
        <v>56</v>
      </c>
    </row>
    <row r="6" s="2" customFormat="1" ht="11.25" customHeight="1">
      <c r="BM6" s="9" t="s">
        <v>57</v>
      </c>
    </row>
    <row r="7" s="2" customFormat="1" ht="11.25" customHeight="1">
      <c r="BM7" s="9" t="s">
        <v>58</v>
      </c>
    </row>
    <row r="8" s="2" customFormat="1" ht="11.25" customHeight="1">
      <c r="BM8" s="9" t="s">
        <v>59</v>
      </c>
    </row>
    <row r="9" ht="9.75" customHeight="1">
      <c r="N9" s="2"/>
    </row>
    <row r="10" spans="57:108" ht="13.5">
      <c r="BE10" s="75" t="s">
        <v>10</v>
      </c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57:108" ht="13.5">
      <c r="BE11" s="76" t="s">
        <v>66</v>
      </c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</row>
    <row r="12" spans="57:108" s="2" customFormat="1" ht="12" customHeight="1">
      <c r="BE12" s="77" t="s">
        <v>24</v>
      </c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57:108" s="2" customFormat="1" ht="32.25" customHeight="1">
      <c r="BE13" s="87" t="s">
        <v>71</v>
      </c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</row>
    <row r="14" spans="57:108" s="2" customFormat="1" ht="24.75" customHeight="1">
      <c r="BE14" s="77" t="s">
        <v>70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</row>
    <row r="15" spans="57:108" ht="13.5"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CA15" s="76" t="s">
        <v>67</v>
      </c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57:108" s="2" customFormat="1" ht="12">
      <c r="BE16" s="78" t="s">
        <v>8</v>
      </c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CA16" s="78" t="s">
        <v>9</v>
      </c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65:99" ht="13.5">
      <c r="BM17" s="10" t="s">
        <v>2</v>
      </c>
      <c r="BN17" s="79" t="s">
        <v>217</v>
      </c>
      <c r="BO17" s="79"/>
      <c r="BP17" s="79"/>
      <c r="BQ17" s="79"/>
      <c r="BR17" s="1" t="s">
        <v>2</v>
      </c>
      <c r="BU17" s="79" t="s">
        <v>216</v>
      </c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2">
        <v>20</v>
      </c>
      <c r="CN17" s="72"/>
      <c r="CO17" s="72"/>
      <c r="CP17" s="72"/>
      <c r="CQ17" s="80" t="s">
        <v>217</v>
      </c>
      <c r="CR17" s="80"/>
      <c r="CS17" s="80"/>
      <c r="CT17" s="80"/>
      <c r="CU17" s="1" t="s">
        <v>3</v>
      </c>
    </row>
    <row r="18" ht="13.5">
      <c r="CY18" s="8"/>
    </row>
    <row r="19" spans="1:108" ht="16.5">
      <c r="A19" s="82" t="s">
        <v>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</row>
    <row r="20" spans="36:58" s="11" customFormat="1" ht="16.5">
      <c r="AJ20" s="12"/>
      <c r="AM20" s="12"/>
      <c r="AV20" s="13"/>
      <c r="AW20" s="13"/>
      <c r="AX20" s="13"/>
      <c r="BA20" s="13" t="s">
        <v>26</v>
      </c>
      <c r="BB20" s="86" t="s">
        <v>217</v>
      </c>
      <c r="BC20" s="86"/>
      <c r="BD20" s="86"/>
      <c r="BE20" s="86"/>
      <c r="BF20" s="11" t="s">
        <v>5</v>
      </c>
    </row>
    <row r="21" ht="4.5" customHeight="1"/>
    <row r="22" spans="93:108" ht="17.25" customHeight="1">
      <c r="CO22" s="81" t="s">
        <v>11</v>
      </c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91:108" ht="15" customHeight="1">
      <c r="CM23" s="10" t="s">
        <v>72</v>
      </c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36:108" ht="15" customHeight="1">
      <c r="AJ24" s="3"/>
      <c r="AK24" s="4" t="s">
        <v>2</v>
      </c>
      <c r="AL24" s="73" t="s">
        <v>217</v>
      </c>
      <c r="AM24" s="73"/>
      <c r="AN24" s="73"/>
      <c r="AO24" s="73"/>
      <c r="AP24" s="3" t="s">
        <v>2</v>
      </c>
      <c r="AQ24" s="3"/>
      <c r="AR24" s="3"/>
      <c r="AS24" s="73" t="s">
        <v>216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89">
        <v>20</v>
      </c>
      <c r="BL24" s="89"/>
      <c r="BM24" s="89"/>
      <c r="BN24" s="89"/>
      <c r="BO24" s="90" t="s">
        <v>64</v>
      </c>
      <c r="BP24" s="90"/>
      <c r="BQ24" s="90"/>
      <c r="BR24" s="90"/>
      <c r="BS24" s="3" t="s">
        <v>3</v>
      </c>
      <c r="BT24" s="3"/>
      <c r="BU24" s="3"/>
      <c r="BY24" s="16"/>
      <c r="CM24" s="10" t="s">
        <v>12</v>
      </c>
      <c r="CO24" s="62" t="s">
        <v>224</v>
      </c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77:108" ht="15" customHeight="1">
      <c r="BY25" s="16"/>
      <c r="BZ25" s="16"/>
      <c r="CM25" s="10"/>
      <c r="CO25" s="62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77:108" ht="15" customHeight="1">
      <c r="BY26" s="16"/>
      <c r="BZ26" s="16"/>
      <c r="CM26" s="10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ht="15" customHeight="1">
      <c r="A27" s="5" t="s">
        <v>60</v>
      </c>
      <c r="AI27" s="70" t="s">
        <v>205</v>
      </c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Y27" s="16"/>
      <c r="CM27" s="10" t="s">
        <v>13</v>
      </c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ht="21" customHeight="1">
      <c r="A28" s="5" t="s">
        <v>31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5"/>
      <c r="V28" s="18"/>
      <c r="W28" s="18"/>
      <c r="X28" s="18"/>
      <c r="Y28" s="18"/>
      <c r="Z28" s="19"/>
      <c r="AA28" s="19"/>
      <c r="AB28" s="19"/>
      <c r="AC28" s="17"/>
      <c r="AD28" s="17"/>
      <c r="AE28" s="17"/>
      <c r="AF28" s="17"/>
      <c r="AG28" s="17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Y28" s="16"/>
      <c r="BZ28" s="16"/>
      <c r="CM28" s="27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ht="53.25" customHeight="1">
      <c r="A29" s="5" t="s">
        <v>61</v>
      </c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Y29" s="16"/>
      <c r="BZ29" s="16"/>
      <c r="CM29" s="27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44:108" ht="18.75" customHeight="1"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Y30" s="16"/>
      <c r="BZ30" s="16"/>
      <c r="CM30" s="10"/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s="21" customFormat="1" ht="18.75" customHeight="1">
      <c r="A31" s="21" t="s">
        <v>27</v>
      </c>
      <c r="AI31" s="67" t="s">
        <v>206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CM31" s="28"/>
      <c r="CO31" s="59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1" customFormat="1" ht="18.75" customHeight="1">
      <c r="A32" s="22" t="s">
        <v>15</v>
      </c>
      <c r="CM32" s="29" t="s">
        <v>14</v>
      </c>
      <c r="CO32" s="59" t="s">
        <v>34</v>
      </c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</row>
    <row r="33" spans="1:108" s="21" customFormat="1" ht="19.5" customHeight="1">
      <c r="A33" s="22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31.5" customHeight="1">
      <c r="A34" s="5" t="s">
        <v>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8" t="s">
        <v>211</v>
      </c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8" customHeight="1">
      <c r="A35" s="5" t="s">
        <v>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0" ht="13.5">
      <c r="A36" s="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</row>
    <row r="37" spans="1:108" ht="15" customHeight="1">
      <c r="A37" s="5" t="s">
        <v>37</v>
      </c>
      <c r="AS37" s="74" t="s">
        <v>207</v>
      </c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ht="13.5">
      <c r="A38" s="5" t="s">
        <v>62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</row>
    <row r="39" spans="1:108" ht="13.5">
      <c r="A39" s="5" t="s">
        <v>63</v>
      </c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</row>
    <row r="40" ht="15" customHeight="1"/>
    <row r="41" spans="1:108" s="3" customFormat="1" ht="13.5">
      <c r="A41" s="66" t="s">
        <v>129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spans="1:108" s="3" customFormat="1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5" customHeight="1">
      <c r="A43" s="47" t="s">
        <v>68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45.75" customHeight="1">
      <c r="A44" s="65" t="s">
        <v>208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spans="1:108" ht="15" customHeight="1">
      <c r="A45" s="47" t="s">
        <v>69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64.5" customHeight="1">
      <c r="A46" s="65" t="s">
        <v>209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spans="1:108" ht="30.75" customHeight="1">
      <c r="A47" s="70" t="s">
        <v>96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</row>
    <row r="48" spans="1:108" ht="16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</row>
    <row r="49" spans="1:108" ht="19.5" customHeight="1">
      <c r="A49" s="47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</row>
    <row r="50" spans="2:108" ht="14.2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</row>
    <row r="51" spans="1:108" ht="113.25" customHeight="1" hidden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</row>
    <row r="52" ht="3" customHeight="1" hidden="1"/>
  </sheetData>
  <sheetProtection/>
  <mergeCells count="41">
    <mergeCell ref="CO32:DD32"/>
    <mergeCell ref="BK24:BN24"/>
    <mergeCell ref="CO24:DD24"/>
    <mergeCell ref="BO24:BR24"/>
    <mergeCell ref="CO23:DD23"/>
    <mergeCell ref="CO22:DD22"/>
    <mergeCell ref="A19:DD19"/>
    <mergeCell ref="CO30:DD30"/>
    <mergeCell ref="BB20:BE20"/>
    <mergeCell ref="BN17:BQ17"/>
    <mergeCell ref="BE16:BX16"/>
    <mergeCell ref="BE10:DD10"/>
    <mergeCell ref="BE11:DD11"/>
    <mergeCell ref="BE12:DD12"/>
    <mergeCell ref="BE14:DD14"/>
    <mergeCell ref="CA16:DD16"/>
    <mergeCell ref="BU17:CL17"/>
    <mergeCell ref="CQ17:CT17"/>
    <mergeCell ref="CA15:DD15"/>
    <mergeCell ref="BE15:BX15"/>
    <mergeCell ref="BE13:DD13"/>
    <mergeCell ref="A47:DD47"/>
    <mergeCell ref="A48:DD48"/>
    <mergeCell ref="CM17:CP17"/>
    <mergeCell ref="AI27:BW29"/>
    <mergeCell ref="A44:DD44"/>
    <mergeCell ref="AS24:BJ24"/>
    <mergeCell ref="AS37:DD39"/>
    <mergeCell ref="CO27:DD27"/>
    <mergeCell ref="AL24:AO24"/>
    <mergeCell ref="CO25:DD25"/>
    <mergeCell ref="CO31:DD31"/>
    <mergeCell ref="CO26:DD26"/>
    <mergeCell ref="A51:DD51"/>
    <mergeCell ref="A46:DD46"/>
    <mergeCell ref="A41:DD41"/>
    <mergeCell ref="AI31:BW31"/>
    <mergeCell ref="AS34:DD35"/>
    <mergeCell ref="CO28:DD28"/>
    <mergeCell ref="CO29:DD29"/>
    <mergeCell ref="B50:DD5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9"/>
  <sheetViews>
    <sheetView view="pageBreakPreview" zoomScaleSheetLayoutView="100" zoomScalePageLayoutView="0" workbookViewId="0" topLeftCell="A61">
      <selection activeCell="BU7" sqref="BU7:DD7"/>
    </sheetView>
  </sheetViews>
  <sheetFormatPr defaultColWidth="0.875" defaultRowHeight="12.75"/>
  <cols>
    <col min="1" max="71" width="0.875" style="31" customWidth="1"/>
    <col min="72" max="72" width="14.00390625" style="31" customWidth="1"/>
    <col min="73" max="108" width="0.875" style="34" customWidth="1"/>
    <col min="109" max="16384" width="0.875" style="31" customWidth="1"/>
  </cols>
  <sheetData>
    <row r="1" ht="3" customHeight="1"/>
    <row r="2" spans="1:108" ht="15">
      <c r="A2" s="104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</row>
    <row r="3" ht="6" customHeight="1"/>
    <row r="4" spans="1:108" ht="1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07" t="s">
        <v>6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s="32" customFormat="1" ht="15" customHeight="1">
      <c r="A5" s="35"/>
      <c r="B5" s="102" t="s">
        <v>130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133">
        <v>14917232.15</v>
      </c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</row>
    <row r="6" spans="1:108" ht="15">
      <c r="A6" s="36"/>
      <c r="B6" s="105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6"/>
      <c r="BU6" s="136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ht="30" customHeight="1">
      <c r="A7" s="33"/>
      <c r="B7" s="91" t="s">
        <v>16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115">
        <v>14025400.9</v>
      </c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7"/>
    </row>
    <row r="8" spans="1:108" ht="15">
      <c r="A8" s="36"/>
      <c r="B8" s="113" t="s">
        <v>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4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ht="45" customHeight="1">
      <c r="A9" s="33"/>
      <c r="B9" s="91" t="s">
        <v>98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2"/>
      <c r="BU9" s="93">
        <f>6343902.94+7681497.96</f>
        <v>14025400.9</v>
      </c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5"/>
    </row>
    <row r="10" spans="1:108" ht="34.5" customHeight="1">
      <c r="A10" s="33"/>
      <c r="B10" s="91" t="s">
        <v>99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3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5"/>
    </row>
    <row r="11" spans="1:108" ht="45" customHeight="1">
      <c r="A11" s="33"/>
      <c r="B11" s="91" t="s">
        <v>100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2"/>
      <c r="BU11" s="93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5"/>
    </row>
    <row r="12" spans="1:108" ht="30" customHeight="1">
      <c r="A12" s="33"/>
      <c r="B12" s="91" t="s">
        <v>101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2"/>
      <c r="BU12" s="93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5"/>
    </row>
    <row r="13" spans="1:108" ht="30" customHeight="1">
      <c r="A13" s="33"/>
      <c r="B13" s="91" t="s">
        <v>102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2"/>
      <c r="BU13" s="93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5"/>
    </row>
    <row r="14" spans="1:108" ht="30" customHeight="1">
      <c r="A14" s="33"/>
      <c r="B14" s="91" t="s">
        <v>103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2"/>
      <c r="BU14" s="115">
        <f>BU16+BU17</f>
        <v>891831.25</v>
      </c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ht="15">
      <c r="A15" s="37"/>
      <c r="B15" s="113" t="s">
        <v>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4"/>
      <c r="BU15" s="93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5"/>
    </row>
    <row r="16" spans="1:108" ht="30" customHeight="1">
      <c r="A16" s="33"/>
      <c r="B16" s="91" t="s">
        <v>19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2"/>
      <c r="BU16" s="93">
        <v>586383.28</v>
      </c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30" customHeight="1">
      <c r="A17" s="33"/>
      <c r="B17" s="91" t="s">
        <v>104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2"/>
      <c r="BU17" s="93">
        <v>305447.97</v>
      </c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44.25" customHeight="1">
      <c r="A18" s="33"/>
      <c r="B18" s="91" t="s">
        <v>105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93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1:108" ht="17.25" customHeight="1">
      <c r="A19" s="33"/>
      <c r="B19" s="91" t="s">
        <v>106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2"/>
      <c r="BU19" s="93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08" s="32" customFormat="1" ht="15" customHeight="1">
      <c r="A20" s="35"/>
      <c r="B20" s="102" t="s">
        <v>131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3"/>
      <c r="BU20" s="118">
        <f>BU23</f>
        <v>4493.9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08" ht="15">
      <c r="A21" s="36"/>
      <c r="B21" s="121" t="s">
        <v>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5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ht="30" customHeight="1">
      <c r="A22" s="38"/>
      <c r="B22" s="128" t="s">
        <v>107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30" customHeight="1">
      <c r="A23" s="33"/>
      <c r="B23" s="91" t="s">
        <v>108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2"/>
      <c r="BU23" s="99">
        <f>BU25</f>
        <v>4493.9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ht="15" customHeight="1">
      <c r="A24" s="39"/>
      <c r="B24" s="123" t="s">
        <v>7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4"/>
      <c r="BU24" s="99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</row>
    <row r="25" spans="1:108" ht="15" customHeight="1">
      <c r="A25" s="33"/>
      <c r="B25" s="91" t="s">
        <v>109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2"/>
      <c r="BU25" s="125">
        <v>4493.9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1:108" ht="15" customHeight="1">
      <c r="A26" s="33"/>
      <c r="B26" s="91" t="s">
        <v>110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2"/>
      <c r="BU26" s="96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  <row r="27" spans="1:108" ht="15" customHeight="1">
      <c r="A27" s="33"/>
      <c r="B27" s="91" t="s">
        <v>111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2"/>
      <c r="BU27" s="96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spans="1:108" ht="15" customHeight="1">
      <c r="A28" s="33"/>
      <c r="B28" s="91" t="s">
        <v>112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2"/>
      <c r="BU28" s="96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8"/>
    </row>
    <row r="29" spans="1:108" ht="15" customHeight="1">
      <c r="A29" s="33"/>
      <c r="B29" s="91" t="s">
        <v>113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2"/>
      <c r="BU29" s="96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8"/>
    </row>
    <row r="30" spans="1:108" ht="15" customHeight="1">
      <c r="A30" s="33"/>
      <c r="B30" s="91" t="s">
        <v>114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2"/>
      <c r="BU30" s="96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8"/>
    </row>
    <row r="31" spans="1:108" ht="30" customHeight="1">
      <c r="A31" s="33"/>
      <c r="B31" s="91" t="s">
        <v>115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2"/>
      <c r="BU31" s="96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pans="1:108" ht="30" customHeight="1">
      <c r="A32" s="33"/>
      <c r="B32" s="91" t="s">
        <v>116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2"/>
      <c r="BU32" s="96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8"/>
    </row>
    <row r="33" spans="1:108" ht="15" customHeight="1">
      <c r="A33" s="33"/>
      <c r="B33" s="91" t="s">
        <v>117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2"/>
      <c r="BU33" s="96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8"/>
    </row>
    <row r="34" spans="1:108" ht="15" customHeight="1">
      <c r="A34" s="33"/>
      <c r="B34" s="91" t="s">
        <v>118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2"/>
      <c r="BU34" s="96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8"/>
    </row>
    <row r="35" spans="1:108" ht="45" customHeight="1">
      <c r="A35" s="33"/>
      <c r="B35" s="91" t="s">
        <v>39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2"/>
      <c r="BU35" s="96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8"/>
    </row>
    <row r="36" spans="1:108" ht="13.5" customHeight="1">
      <c r="A36" s="39"/>
      <c r="B36" s="123" t="s">
        <v>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4"/>
      <c r="BU36" s="96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8"/>
    </row>
    <row r="37" spans="1:108" ht="15" customHeight="1">
      <c r="A37" s="33"/>
      <c r="B37" s="91" t="s">
        <v>119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2"/>
      <c r="BU37" s="96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8"/>
    </row>
    <row r="38" spans="1:108" ht="15" customHeight="1">
      <c r="A38" s="33"/>
      <c r="B38" s="91" t="s">
        <v>120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2"/>
      <c r="BU38" s="96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8"/>
    </row>
    <row r="39" spans="1:108" ht="15" customHeight="1">
      <c r="A39" s="33"/>
      <c r="B39" s="91" t="s">
        <v>121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96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8"/>
    </row>
    <row r="40" spans="1:108" ht="15" customHeight="1">
      <c r="A40" s="33"/>
      <c r="B40" s="91" t="s">
        <v>122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2"/>
      <c r="BU40" s="96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8"/>
    </row>
    <row r="41" spans="1:108" ht="15" customHeight="1">
      <c r="A41" s="33"/>
      <c r="B41" s="91" t="s">
        <v>123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6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8"/>
    </row>
    <row r="42" spans="1:108" ht="15" customHeight="1">
      <c r="A42" s="33"/>
      <c r="B42" s="91" t="s">
        <v>124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96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8"/>
    </row>
    <row r="43" spans="1:108" ht="30" customHeight="1">
      <c r="A43" s="33"/>
      <c r="B43" s="91" t="s">
        <v>125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2"/>
      <c r="BU43" s="96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8"/>
    </row>
    <row r="44" spans="1:108" ht="30" customHeight="1">
      <c r="A44" s="33"/>
      <c r="B44" s="91" t="s">
        <v>126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2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</row>
    <row r="45" spans="1:108" ht="15" customHeight="1">
      <c r="A45" s="33"/>
      <c r="B45" s="91" t="s">
        <v>127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96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8"/>
    </row>
    <row r="46" spans="1:108" ht="15" customHeight="1">
      <c r="A46" s="33"/>
      <c r="B46" s="91" t="s">
        <v>128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2"/>
      <c r="BU46" s="96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8"/>
    </row>
    <row r="47" spans="1:108" s="32" customFormat="1" ht="15" customHeight="1">
      <c r="A47" s="35"/>
      <c r="B47" s="102" t="s">
        <v>132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115">
        <f>BU49+BU50</f>
        <v>631843.97</v>
      </c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ht="15" customHeight="1">
      <c r="A48" s="40"/>
      <c r="B48" s="121" t="s">
        <v>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93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5"/>
    </row>
    <row r="49" spans="1:108" ht="15" customHeight="1">
      <c r="A49" s="33"/>
      <c r="B49" s="91" t="s">
        <v>133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2"/>
      <c r="BU49" s="115">
        <f>500+312389.19+75238.21+51467.05</f>
        <v>439594.45</v>
      </c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ht="30" customHeight="1">
      <c r="A50" s="33"/>
      <c r="B50" s="91" t="s">
        <v>134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2"/>
      <c r="BU50" s="93">
        <f>SUM(BU52:DD64)</f>
        <v>192249.52000000002</v>
      </c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</row>
    <row r="51" spans="1:108" ht="15" customHeight="1">
      <c r="A51" s="39"/>
      <c r="B51" s="123" t="s">
        <v>7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4"/>
      <c r="BU51" s="130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33"/>
      <c r="B52" s="91" t="s">
        <v>135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2"/>
      <c r="BU52" s="93">
        <v>22050.7</v>
      </c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</row>
    <row r="53" spans="1:108" ht="15" customHeight="1">
      <c r="A53" s="33"/>
      <c r="B53" s="91" t="s">
        <v>136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2"/>
      <c r="BU53" s="93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5"/>
    </row>
    <row r="54" spans="1:108" ht="15" customHeight="1">
      <c r="A54" s="33"/>
      <c r="B54" s="91" t="s">
        <v>137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2"/>
      <c r="BU54" s="93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5"/>
    </row>
    <row r="55" spans="1:108" ht="15" customHeight="1">
      <c r="A55" s="33"/>
      <c r="B55" s="91" t="s">
        <v>138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/>
      <c r="BU55" s="93">
        <v>153918.14</v>
      </c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</row>
    <row r="56" spans="1:108" ht="15" customHeight="1">
      <c r="A56" s="33"/>
      <c r="B56" s="91" t="s">
        <v>139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2"/>
      <c r="BU56" s="93">
        <v>5981.68</v>
      </c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</row>
    <row r="57" spans="1:108" ht="15" customHeight="1">
      <c r="A57" s="33"/>
      <c r="B57" s="91" t="s">
        <v>140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2"/>
      <c r="BU57" s="93">
        <v>10299</v>
      </c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</row>
    <row r="58" spans="1:108" ht="15" customHeight="1">
      <c r="A58" s="33"/>
      <c r="B58" s="91" t="s">
        <v>141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2"/>
      <c r="BU58" s="93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</row>
    <row r="59" spans="1:108" ht="15" customHeight="1">
      <c r="A59" s="33"/>
      <c r="B59" s="91" t="s">
        <v>142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2"/>
      <c r="BU59" s="93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</row>
    <row r="60" spans="1:108" ht="15" customHeight="1">
      <c r="A60" s="33"/>
      <c r="B60" s="91" t="s">
        <v>143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2"/>
      <c r="BU60" s="93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</row>
    <row r="61" spans="1:108" ht="15" customHeight="1">
      <c r="A61" s="33"/>
      <c r="B61" s="91" t="s">
        <v>144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2"/>
      <c r="BU61" s="93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</row>
    <row r="62" spans="1:108" ht="15" customHeight="1">
      <c r="A62" s="33"/>
      <c r="B62" s="91" t="s">
        <v>145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2"/>
      <c r="BU62" s="93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</row>
    <row r="63" spans="1:108" ht="15" customHeight="1">
      <c r="A63" s="33"/>
      <c r="B63" s="91" t="s">
        <v>146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2"/>
      <c r="BU63" s="93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</row>
    <row r="64" spans="1:108" ht="15" customHeight="1">
      <c r="A64" s="33"/>
      <c r="B64" s="91" t="s">
        <v>147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2"/>
      <c r="BU64" s="96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8"/>
    </row>
    <row r="65" spans="1:108" ht="45" customHeight="1">
      <c r="A65" s="33"/>
      <c r="B65" s="91" t="s">
        <v>148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2"/>
      <c r="BU65" s="96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8"/>
    </row>
    <row r="66" spans="1:108" ht="15" customHeight="1">
      <c r="A66" s="41"/>
      <c r="B66" s="123" t="s">
        <v>7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4"/>
      <c r="BU66" s="96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8"/>
    </row>
    <row r="67" spans="1:108" ht="15" customHeight="1">
      <c r="A67" s="33"/>
      <c r="B67" s="91" t="s">
        <v>149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2"/>
      <c r="BU67" s="96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8"/>
    </row>
    <row r="68" spans="1:108" ht="15" customHeight="1">
      <c r="A68" s="33"/>
      <c r="B68" s="91" t="s">
        <v>150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2"/>
      <c r="BU68" s="96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8"/>
    </row>
    <row r="69" spans="1:108" ht="15" customHeight="1">
      <c r="A69" s="33"/>
      <c r="B69" s="91" t="s">
        <v>151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2"/>
      <c r="BU69" s="96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8"/>
    </row>
    <row r="70" spans="1:108" ht="15" customHeight="1">
      <c r="A70" s="33"/>
      <c r="B70" s="91" t="s">
        <v>152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2"/>
      <c r="BU70" s="96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8"/>
    </row>
    <row r="71" spans="1:108" ht="15" customHeight="1">
      <c r="A71" s="33"/>
      <c r="B71" s="91" t="s">
        <v>153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2"/>
      <c r="BU71" s="96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8"/>
    </row>
    <row r="72" spans="1:108" ht="15" customHeight="1">
      <c r="A72" s="33"/>
      <c r="B72" s="91" t="s">
        <v>154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2"/>
      <c r="BU72" s="96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8"/>
    </row>
    <row r="73" spans="1:108" ht="15" customHeight="1">
      <c r="A73" s="33"/>
      <c r="B73" s="91" t="s">
        <v>155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2"/>
      <c r="BU73" s="96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8"/>
    </row>
    <row r="74" spans="1:108" ht="15" customHeight="1">
      <c r="A74" s="33"/>
      <c r="B74" s="91" t="s">
        <v>156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2"/>
      <c r="BU74" s="96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8"/>
    </row>
    <row r="75" spans="1:108" ht="15" customHeight="1">
      <c r="A75" s="33"/>
      <c r="B75" s="91" t="s">
        <v>157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2"/>
      <c r="BU75" s="96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8"/>
    </row>
    <row r="76" spans="1:108" ht="15" customHeight="1">
      <c r="A76" s="33"/>
      <c r="B76" s="91" t="s">
        <v>158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2"/>
      <c r="BU76" s="96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8"/>
    </row>
    <row r="77" spans="1:108" ht="15" customHeight="1">
      <c r="A77" s="33"/>
      <c r="B77" s="91" t="s">
        <v>159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2"/>
      <c r="BU77" s="96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8"/>
    </row>
    <row r="78" spans="1:108" ht="15" customHeight="1">
      <c r="A78" s="33"/>
      <c r="B78" s="91" t="s">
        <v>160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2"/>
      <c r="BU78" s="96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8"/>
    </row>
    <row r="79" spans="1:108" ht="15" customHeight="1">
      <c r="A79" s="33"/>
      <c r="B79" s="91" t="s">
        <v>161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2"/>
      <c r="BU79" s="96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8"/>
    </row>
  </sheetData>
  <sheetProtection/>
  <mergeCells count="153">
    <mergeCell ref="B46:BT46"/>
    <mergeCell ref="BU46:DD46"/>
    <mergeCell ref="BU32:DD32"/>
    <mergeCell ref="B33:BT33"/>
    <mergeCell ref="BU33:DD33"/>
    <mergeCell ref="B36:BT36"/>
    <mergeCell ref="BU35:DD35"/>
    <mergeCell ref="BU36:DD36"/>
    <mergeCell ref="B35:BT35"/>
    <mergeCell ref="BU34:DD34"/>
    <mergeCell ref="B76:BT76"/>
    <mergeCell ref="BU76:DD76"/>
    <mergeCell ref="B77:BT77"/>
    <mergeCell ref="BU77:DD77"/>
    <mergeCell ref="B70:BT70"/>
    <mergeCell ref="BU70:DD70"/>
    <mergeCell ref="B71:BT71"/>
    <mergeCell ref="BU71:DD71"/>
    <mergeCell ref="B78:BT78"/>
    <mergeCell ref="BU78:DD78"/>
    <mergeCell ref="B72:BT72"/>
    <mergeCell ref="BU72:DD72"/>
    <mergeCell ref="B73:BT73"/>
    <mergeCell ref="BU73:DD73"/>
    <mergeCell ref="B74:BT74"/>
    <mergeCell ref="BU74:DD74"/>
    <mergeCell ref="B75:BT75"/>
    <mergeCell ref="BU75:DD75"/>
    <mergeCell ref="B68:BT68"/>
    <mergeCell ref="BU68:DD68"/>
    <mergeCell ref="B69:BT69"/>
    <mergeCell ref="BU69:DD69"/>
    <mergeCell ref="B65:BT65"/>
    <mergeCell ref="B67:BT67"/>
    <mergeCell ref="BU67:DD67"/>
    <mergeCell ref="BU65:DD65"/>
    <mergeCell ref="BU66:DD66"/>
    <mergeCell ref="B66:BT66"/>
    <mergeCell ref="B62:BT62"/>
    <mergeCell ref="BU62:DD62"/>
    <mergeCell ref="B63:BT63"/>
    <mergeCell ref="BU63:DD63"/>
    <mergeCell ref="B64:BT64"/>
    <mergeCell ref="BU64:DD64"/>
    <mergeCell ref="BU57:DD57"/>
    <mergeCell ref="B58:BT58"/>
    <mergeCell ref="BU58:DD58"/>
    <mergeCell ref="B61:BT61"/>
    <mergeCell ref="BU61:DD61"/>
    <mergeCell ref="B59:BT59"/>
    <mergeCell ref="BU59:DD59"/>
    <mergeCell ref="B60:BT60"/>
    <mergeCell ref="BU60:DD60"/>
    <mergeCell ref="B57:BT57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U5:DD5"/>
    <mergeCell ref="BU6:DD6"/>
    <mergeCell ref="BU7:DD7"/>
    <mergeCell ref="BU8:DD8"/>
    <mergeCell ref="B52:BT52"/>
    <mergeCell ref="BU52:DD52"/>
    <mergeCell ref="B49:BT49"/>
    <mergeCell ref="BU49:DD49"/>
    <mergeCell ref="B51:BT51"/>
    <mergeCell ref="BU50:DD50"/>
    <mergeCell ref="BU51:DD51"/>
    <mergeCell ref="B41:BT41"/>
    <mergeCell ref="BU41:DD41"/>
    <mergeCell ref="B47:BT47"/>
    <mergeCell ref="B50:BT50"/>
    <mergeCell ref="BU43:DD43"/>
    <mergeCell ref="B44:BT44"/>
    <mergeCell ref="BU44:DD44"/>
    <mergeCell ref="BU39:DD39"/>
    <mergeCell ref="B40:BT40"/>
    <mergeCell ref="BU40:DD40"/>
    <mergeCell ref="B42:BT42"/>
    <mergeCell ref="B45:BT45"/>
    <mergeCell ref="BU45:DD45"/>
    <mergeCell ref="BU42:DD42"/>
    <mergeCell ref="BU25:DD25"/>
    <mergeCell ref="B28:BT28"/>
    <mergeCell ref="B31:BT31"/>
    <mergeCell ref="BU31:DD31"/>
    <mergeCell ref="BU28:DD28"/>
    <mergeCell ref="B30:BT30"/>
    <mergeCell ref="BU30:DD30"/>
    <mergeCell ref="B29:BT29"/>
    <mergeCell ref="BU29:DD29"/>
    <mergeCell ref="B26:BT26"/>
    <mergeCell ref="B32:BT32"/>
    <mergeCell ref="B43:BT43"/>
    <mergeCell ref="B37:BT37"/>
    <mergeCell ref="BU37:DD37"/>
    <mergeCell ref="B48:BT48"/>
    <mergeCell ref="BU47:DD47"/>
    <mergeCell ref="BU48:DD48"/>
    <mergeCell ref="B39:BT39"/>
    <mergeCell ref="B38:BT38"/>
    <mergeCell ref="BU38:DD38"/>
    <mergeCell ref="B21:BT21"/>
    <mergeCell ref="BU22:DD22"/>
    <mergeCell ref="B23:BT23"/>
    <mergeCell ref="B24:BT24"/>
    <mergeCell ref="BU21:DD21"/>
    <mergeCell ref="B22:BT22"/>
    <mergeCell ref="BU23:DD23"/>
    <mergeCell ref="BU16:DD16"/>
    <mergeCell ref="B15:BT15"/>
    <mergeCell ref="BU14:DD14"/>
    <mergeCell ref="BU15:DD15"/>
    <mergeCell ref="BU20:DD20"/>
    <mergeCell ref="B34:BT34"/>
    <mergeCell ref="BU26:DD26"/>
    <mergeCell ref="B27:BT27"/>
    <mergeCell ref="BU27:DD27"/>
    <mergeCell ref="B25:BT25"/>
    <mergeCell ref="BU10:DD10"/>
    <mergeCell ref="B19:BT19"/>
    <mergeCell ref="BU19:DD19"/>
    <mergeCell ref="B11:BT11"/>
    <mergeCell ref="BU11:DD11"/>
    <mergeCell ref="B14:BT14"/>
    <mergeCell ref="B10:BT10"/>
    <mergeCell ref="B17:BT17"/>
    <mergeCell ref="BU17:DD17"/>
    <mergeCell ref="B13:BT13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18:BT18"/>
    <mergeCell ref="BU18:DD18"/>
    <mergeCell ref="BU12:DD12"/>
    <mergeCell ref="B12:BT12"/>
    <mergeCell ref="B79:BT79"/>
    <mergeCell ref="BU79:DD79"/>
    <mergeCell ref="BU24:DD24"/>
    <mergeCell ref="B20:BT20"/>
    <mergeCell ref="BU13:DD13"/>
    <mergeCell ref="B16:B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70" zoomScaleNormal="70" zoomScaleSheetLayoutView="80" zoomScalePageLayoutView="0" workbookViewId="0" topLeftCell="A49">
      <selection activeCell="C70" sqref="C70"/>
    </sheetView>
  </sheetViews>
  <sheetFormatPr defaultColWidth="9.00390625" defaultRowHeight="12.75"/>
  <cols>
    <col min="1" max="1" width="58.375" style="0" customWidth="1"/>
    <col min="2" max="2" width="7.00390625" style="0" customWidth="1"/>
    <col min="3" max="3" width="18.00390625" style="0" customWidth="1"/>
    <col min="4" max="4" width="17.625" style="0" customWidth="1"/>
    <col min="5" max="5" width="19.625" style="0" customWidth="1"/>
    <col min="6" max="6" width="18.125" style="0" customWidth="1"/>
    <col min="7" max="7" width="17.125" style="0" customWidth="1"/>
    <col min="8" max="8" width="17.625" style="0" customWidth="1"/>
    <col min="9" max="9" width="17.375" style="0" customWidth="1"/>
    <col min="10" max="10" width="18.00390625" style="0" customWidth="1"/>
    <col min="11" max="11" width="20.00390625" style="0" customWidth="1"/>
  </cols>
  <sheetData>
    <row r="1" spans="3:9" ht="18">
      <c r="C1" s="48" t="s">
        <v>78</v>
      </c>
      <c r="F1" s="49"/>
      <c r="G1" s="49"/>
      <c r="H1" s="49"/>
      <c r="I1" s="49"/>
    </row>
    <row r="2" spans="1:11" ht="15">
      <c r="A2" s="139" t="s">
        <v>0</v>
      </c>
      <c r="B2" s="139" t="s">
        <v>201</v>
      </c>
      <c r="C2" s="143" t="s">
        <v>218</v>
      </c>
      <c r="D2" s="144"/>
      <c r="E2" s="145"/>
      <c r="F2" s="141" t="s">
        <v>74</v>
      </c>
      <c r="G2" s="141"/>
      <c r="H2" s="141"/>
      <c r="I2" s="141" t="s">
        <v>74</v>
      </c>
      <c r="J2" s="141"/>
      <c r="K2" s="141"/>
    </row>
    <row r="3" spans="1:22" ht="15">
      <c r="A3" s="142"/>
      <c r="B3" s="142"/>
      <c r="C3" s="146"/>
      <c r="D3" s="147"/>
      <c r="E3" s="148"/>
      <c r="F3" s="141" t="s">
        <v>219</v>
      </c>
      <c r="G3" s="141"/>
      <c r="H3" s="141"/>
      <c r="I3" s="141" t="s">
        <v>220</v>
      </c>
      <c r="J3" s="141"/>
      <c r="K3" s="141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">
      <c r="A4" s="142"/>
      <c r="B4" s="142"/>
      <c r="C4" s="139" t="s">
        <v>28</v>
      </c>
      <c r="D4" s="141" t="s">
        <v>73</v>
      </c>
      <c r="E4" s="141"/>
      <c r="F4" s="139" t="s">
        <v>28</v>
      </c>
      <c r="G4" s="141" t="s">
        <v>73</v>
      </c>
      <c r="H4" s="141"/>
      <c r="I4" s="139" t="s">
        <v>28</v>
      </c>
      <c r="J4" s="141" t="s">
        <v>73</v>
      </c>
      <c r="K4" s="14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62.25">
      <c r="A5" s="140"/>
      <c r="B5" s="140"/>
      <c r="C5" s="140"/>
      <c r="D5" s="50" t="s">
        <v>204</v>
      </c>
      <c r="E5" s="50" t="s">
        <v>203</v>
      </c>
      <c r="F5" s="140"/>
      <c r="G5" s="50" t="s">
        <v>204</v>
      </c>
      <c r="H5" s="50" t="s">
        <v>203</v>
      </c>
      <c r="I5" s="140"/>
      <c r="J5" s="50" t="s">
        <v>204</v>
      </c>
      <c r="K5" s="50" t="s">
        <v>203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11" ht="15">
      <c r="A6" s="51" t="s">
        <v>162</v>
      </c>
      <c r="B6" s="52"/>
      <c r="C6" s="53"/>
      <c r="D6" s="53"/>
      <c r="E6" s="53"/>
      <c r="F6" s="53"/>
      <c r="G6" s="53"/>
      <c r="H6" s="53"/>
      <c r="I6" s="53"/>
      <c r="J6" s="53"/>
      <c r="K6" s="53"/>
    </row>
    <row r="7" spans="1:11" ht="15">
      <c r="A7" s="51" t="s">
        <v>40</v>
      </c>
      <c r="B7" s="52"/>
      <c r="C7" s="267">
        <v>13826284.02</v>
      </c>
      <c r="D7" s="53"/>
      <c r="E7" s="53"/>
      <c r="F7" s="53"/>
      <c r="G7" s="53"/>
      <c r="H7" s="53"/>
      <c r="I7" s="53"/>
      <c r="J7" s="53"/>
      <c r="K7" s="53"/>
    </row>
    <row r="8" spans="1:11" ht="15">
      <c r="A8" s="54" t="s">
        <v>7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1" ht="15">
      <c r="A9" s="50" t="s">
        <v>163</v>
      </c>
      <c r="B9" s="52" t="s">
        <v>164</v>
      </c>
      <c r="C9" s="53"/>
      <c r="D9" s="53"/>
      <c r="E9" s="53"/>
      <c r="F9" s="53"/>
      <c r="G9" s="53"/>
      <c r="H9" s="53"/>
      <c r="I9" s="53"/>
      <c r="J9" s="53"/>
      <c r="K9" s="53"/>
    </row>
    <row r="10" spans="1:11" ht="15">
      <c r="A10" s="50" t="s">
        <v>166</v>
      </c>
      <c r="B10" s="52" t="s">
        <v>165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">
      <c r="A11" s="54" t="s">
        <v>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5">
      <c r="A12" s="50" t="s">
        <v>167</v>
      </c>
      <c r="B12" s="52" t="s">
        <v>165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">
      <c r="A13" s="50" t="s">
        <v>168</v>
      </c>
      <c r="B13" s="52" t="s">
        <v>165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30.75">
      <c r="A14" s="58" t="s">
        <v>169</v>
      </c>
      <c r="B14" s="55" t="s">
        <v>170</v>
      </c>
      <c r="C14" s="56">
        <f>D14+E14</f>
        <v>12794867.013101682</v>
      </c>
      <c r="D14" s="56">
        <f>D15+D20+D28+D33+D34+D39</f>
        <v>7549594.535586666</v>
      </c>
      <c r="E14" s="56">
        <f>E15+E20+E28+E33+E34+E39</f>
        <v>5245272.477515017</v>
      </c>
      <c r="F14" s="56">
        <f>G14+H14</f>
        <v>12740909.060069585</v>
      </c>
      <c r="G14" s="56">
        <f>G15+G20+G28+G33+G34+G39</f>
        <v>8090810.950206665</v>
      </c>
      <c r="H14" s="56">
        <f>H15+H20+H28+H33+H34+H39</f>
        <v>4650098.10986292</v>
      </c>
      <c r="I14" s="56">
        <f>J14+K14</f>
        <v>13300445.744971734</v>
      </c>
      <c r="J14" s="56">
        <f>J15+J20+J28+J33+J34+J39</f>
        <v>8579121.584346667</v>
      </c>
      <c r="K14" s="56">
        <f>K15+K20+K28+K33+K34+K39</f>
        <v>4721324.160625067</v>
      </c>
    </row>
    <row r="15" spans="1:11" ht="30.75">
      <c r="A15" s="51" t="s">
        <v>20</v>
      </c>
      <c r="B15" s="55" t="s">
        <v>171</v>
      </c>
      <c r="C15" s="56">
        <f>D15+E15</f>
        <v>11331075.11968</v>
      </c>
      <c r="D15" s="56">
        <f>D17+D19</f>
        <v>7298732.66892</v>
      </c>
      <c r="E15" s="56">
        <f>E17+E18+E19</f>
        <v>4032342.45076</v>
      </c>
      <c r="F15" s="56">
        <f aca="true" t="shared" si="0" ref="F15:F67">G15+H15</f>
        <v>11805191.750099998</v>
      </c>
      <c r="G15" s="56">
        <f>G17+G19</f>
        <v>7839949.083539999</v>
      </c>
      <c r="H15" s="56">
        <f>H17+H18+H19</f>
        <v>3965242.66656</v>
      </c>
      <c r="I15" s="56">
        <f>J15+K15</f>
        <v>12438978.94554</v>
      </c>
      <c r="J15" s="56">
        <f>J17+J19</f>
        <v>8328259.71768</v>
      </c>
      <c r="K15" s="56">
        <f>K17+K18+K19</f>
        <v>4110719.22786</v>
      </c>
    </row>
    <row r="16" spans="1:11" ht="15">
      <c r="A16" s="54" t="s">
        <v>1</v>
      </c>
      <c r="B16" s="52"/>
      <c r="C16" s="56"/>
      <c r="D16" s="53"/>
      <c r="E16" s="53"/>
      <c r="F16" s="53"/>
      <c r="G16" s="53"/>
      <c r="H16" s="53"/>
      <c r="I16" s="53"/>
      <c r="J16" s="53"/>
      <c r="K16" s="53"/>
    </row>
    <row r="17" spans="1:11" ht="15">
      <c r="A17" s="50" t="s">
        <v>21</v>
      </c>
      <c r="B17" s="52">
        <v>211</v>
      </c>
      <c r="C17" s="53">
        <f>D17+E17</f>
        <v>8596063.84</v>
      </c>
      <c r="D17" s="53">
        <f>'[1]Роспись 2015'!M54</f>
        <v>5605785.46</v>
      </c>
      <c r="E17" s="53">
        <f>'[1]Роспись 2015'!M11</f>
        <v>2990278.38</v>
      </c>
      <c r="F17" s="53">
        <f t="shared" si="0"/>
        <v>9066967.549999999</v>
      </c>
      <c r="G17" s="53">
        <f>'[1]Роспись 2016'!M54</f>
        <v>6021466.27</v>
      </c>
      <c r="H17" s="53">
        <f>'[1]Роспись 2016'!M11</f>
        <v>3045501.28</v>
      </c>
      <c r="I17" s="53">
        <f>J17+K17</f>
        <v>9553747.27</v>
      </c>
      <c r="J17" s="53">
        <f>'[1]Роспись 2017'!M54</f>
        <v>6396512.84</v>
      </c>
      <c r="K17" s="53">
        <f>'[1]Роспись 2017'!M11</f>
        <v>3157234.43</v>
      </c>
    </row>
    <row r="18" spans="1:11" ht="15">
      <c r="A18" s="50" t="s">
        <v>22</v>
      </c>
      <c r="B18" s="52">
        <v>212</v>
      </c>
      <c r="C18" s="53">
        <f>D18+E18</f>
        <v>139000</v>
      </c>
      <c r="D18" s="53"/>
      <c r="E18" s="53">
        <f>'[1]Роспись 2015'!M12</f>
        <v>139000</v>
      </c>
      <c r="F18" s="53">
        <f t="shared" si="0"/>
        <v>0</v>
      </c>
      <c r="G18" s="53"/>
      <c r="H18" s="53">
        <f>'[1]Роспись 2016'!M12</f>
        <v>0</v>
      </c>
      <c r="I18" s="53">
        <f>J18+K18</f>
        <v>0</v>
      </c>
      <c r="J18" s="53"/>
      <c r="K18" s="53">
        <f>'[1]Роспись 2017'!M12</f>
        <v>0</v>
      </c>
    </row>
    <row r="19" spans="1:11" ht="15">
      <c r="A19" s="50" t="s">
        <v>32</v>
      </c>
      <c r="B19" s="52">
        <v>213</v>
      </c>
      <c r="C19" s="53">
        <f>D19+E19</f>
        <v>2596011.2796799997</v>
      </c>
      <c r="D19" s="53">
        <f>'[1]Роспись 2015'!M55</f>
        <v>1692947.20892</v>
      </c>
      <c r="E19" s="53">
        <f>'[1]Роспись 2015'!M16</f>
        <v>903064.0707599999</v>
      </c>
      <c r="F19" s="53">
        <f t="shared" si="0"/>
        <v>2738224.2000999996</v>
      </c>
      <c r="G19" s="53">
        <f>'[1]Роспись 2016'!M55</f>
        <v>1818482.8135399998</v>
      </c>
      <c r="H19" s="53">
        <f>'[1]Роспись 2016'!M16</f>
        <v>919741.3865599999</v>
      </c>
      <c r="I19" s="53">
        <f>J19+K19</f>
        <v>2885231.67554</v>
      </c>
      <c r="J19" s="53">
        <f>'[1]Роспись 2017'!M55</f>
        <v>1931746.87768</v>
      </c>
      <c r="K19" s="53">
        <f>'[1]Роспись 2017'!M16</f>
        <v>953484.79786</v>
      </c>
    </row>
    <row r="20" spans="1:11" ht="15">
      <c r="A20" s="51" t="s">
        <v>23</v>
      </c>
      <c r="B20" s="55">
        <v>220</v>
      </c>
      <c r="C20" s="56">
        <f>D20+E20</f>
        <v>912930.026755017</v>
      </c>
      <c r="D20" s="53"/>
      <c r="E20" s="56">
        <f>E22+E23+E24+E25+E26+E27</f>
        <v>912930.026755017</v>
      </c>
      <c r="F20" s="56">
        <f t="shared" si="0"/>
        <v>354855.44330292</v>
      </c>
      <c r="G20" s="53"/>
      <c r="H20" s="53">
        <f>H22+H23+H24+H25+H26+H27</f>
        <v>354855.44330292</v>
      </c>
      <c r="I20" s="53">
        <f>J20+K20</f>
        <v>194604.93276506648</v>
      </c>
      <c r="J20" s="53"/>
      <c r="K20" s="53">
        <f>K22+K23+K24+K25+K26+K27</f>
        <v>194604.93276506648</v>
      </c>
    </row>
    <row r="21" spans="1:11" ht="15">
      <c r="A21" s="54" t="s">
        <v>1</v>
      </c>
      <c r="B21" s="52"/>
      <c r="C21" s="56"/>
      <c r="D21" s="53"/>
      <c r="E21" s="53"/>
      <c r="F21" s="53"/>
      <c r="G21" s="53"/>
      <c r="H21" s="53"/>
      <c r="I21" s="53"/>
      <c r="J21" s="53"/>
      <c r="K21" s="53"/>
    </row>
    <row r="22" spans="1:11" ht="15">
      <c r="A22" s="50" t="s">
        <v>41</v>
      </c>
      <c r="B22" s="52">
        <v>221</v>
      </c>
      <c r="C22" s="53">
        <f aca="true" t="shared" si="1" ref="C22:C28">D22+E22</f>
        <v>29360</v>
      </c>
      <c r="D22" s="53"/>
      <c r="E22" s="53">
        <f>'[1]Роспись 2015'!M17</f>
        <v>29360</v>
      </c>
      <c r="F22" s="53">
        <f t="shared" si="0"/>
        <v>29360</v>
      </c>
      <c r="G22" s="53"/>
      <c r="H22" s="53">
        <f>'[1]Роспись 2016'!M17</f>
        <v>29360</v>
      </c>
      <c r="I22" s="53">
        <f aca="true" t="shared" si="2" ref="I22:I28">J22+K22</f>
        <v>29360</v>
      </c>
      <c r="J22" s="53"/>
      <c r="K22" s="53">
        <f>'[1]Роспись 2017'!L17</f>
        <v>29360</v>
      </c>
    </row>
    <row r="23" spans="1:11" ht="15">
      <c r="A23" s="50" t="s">
        <v>42</v>
      </c>
      <c r="B23" s="52">
        <v>222</v>
      </c>
      <c r="C23" s="53">
        <f t="shared" si="1"/>
        <v>0</v>
      </c>
      <c r="D23" s="53"/>
      <c r="E23" s="53">
        <f>'[1]Роспись 2015'!M19</f>
        <v>0</v>
      </c>
      <c r="F23" s="53">
        <f t="shared" si="0"/>
        <v>0</v>
      </c>
      <c r="G23" s="53"/>
      <c r="H23" s="53">
        <f>'[1]Роспись 2016'!M19</f>
        <v>0</v>
      </c>
      <c r="I23" s="53">
        <f t="shared" si="2"/>
        <v>0</v>
      </c>
      <c r="J23" s="53"/>
      <c r="K23" s="53">
        <f>'[1]Роспись 2017'!M19</f>
        <v>0</v>
      </c>
    </row>
    <row r="24" spans="1:11" ht="15">
      <c r="A24" s="50" t="s">
        <v>43</v>
      </c>
      <c r="B24" s="52">
        <v>223</v>
      </c>
      <c r="C24" s="53">
        <f t="shared" si="1"/>
        <v>503212.76</v>
      </c>
      <c r="D24" s="53"/>
      <c r="E24" s="53">
        <f>'[1]Роспись 2015'!M21</f>
        <v>503212.76</v>
      </c>
      <c r="F24" s="53">
        <f t="shared" si="0"/>
        <v>256808.69330291997</v>
      </c>
      <c r="G24" s="53"/>
      <c r="H24" s="53">
        <f>'[1]Роспись 2016'!M21</f>
        <v>256808.69330291997</v>
      </c>
      <c r="I24" s="53">
        <f t="shared" si="2"/>
        <v>107369.93276506648</v>
      </c>
      <c r="J24" s="53"/>
      <c r="K24" s="53">
        <f>'[1]Роспись 2017'!M21</f>
        <v>107369.93276506648</v>
      </c>
    </row>
    <row r="25" spans="1:11" ht="15">
      <c r="A25" s="50" t="s">
        <v>44</v>
      </c>
      <c r="B25" s="52">
        <v>224</v>
      </c>
      <c r="C25" s="53">
        <f t="shared" si="1"/>
        <v>0</v>
      </c>
      <c r="D25" s="53"/>
      <c r="E25" s="53"/>
      <c r="F25" s="53">
        <f t="shared" si="0"/>
        <v>0</v>
      </c>
      <c r="G25" s="53"/>
      <c r="H25" s="53"/>
      <c r="I25" s="53">
        <f t="shared" si="2"/>
        <v>0</v>
      </c>
      <c r="J25" s="53"/>
      <c r="K25" s="53"/>
    </row>
    <row r="26" spans="1:11" ht="15">
      <c r="A26" s="50" t="s">
        <v>45</v>
      </c>
      <c r="B26" s="52">
        <v>225</v>
      </c>
      <c r="C26" s="53">
        <f t="shared" si="1"/>
        <v>257757.26675501704</v>
      </c>
      <c r="D26" s="53"/>
      <c r="E26" s="53">
        <f>'[1]Роспись 2015'!M25</f>
        <v>257757.26675501704</v>
      </c>
      <c r="F26" s="53">
        <f t="shared" si="0"/>
        <v>62086.75</v>
      </c>
      <c r="G26" s="53"/>
      <c r="H26" s="53">
        <f>'[1]Роспись 2016'!M25</f>
        <v>62086.75</v>
      </c>
      <c r="I26" s="53">
        <f t="shared" si="2"/>
        <v>51275</v>
      </c>
      <c r="J26" s="53"/>
      <c r="K26" s="53">
        <f>'[1]Роспись 2017'!M25</f>
        <v>51275</v>
      </c>
    </row>
    <row r="27" spans="1:11" ht="15">
      <c r="A27" s="50" t="s">
        <v>46</v>
      </c>
      <c r="B27" s="52">
        <v>226</v>
      </c>
      <c r="C27" s="53">
        <f t="shared" si="1"/>
        <v>122600</v>
      </c>
      <c r="D27" s="53"/>
      <c r="E27" s="53">
        <f>'[1]Роспись 2015'!M30</f>
        <v>122600</v>
      </c>
      <c r="F27" s="53">
        <f t="shared" si="0"/>
        <v>6600</v>
      </c>
      <c r="G27" s="53"/>
      <c r="H27" s="53">
        <f>'[1]Роспись 2016'!M30</f>
        <v>6600</v>
      </c>
      <c r="I27" s="53">
        <f t="shared" si="2"/>
        <v>6600</v>
      </c>
      <c r="J27" s="53"/>
      <c r="K27" s="53">
        <f>'[1]Роспись 2017'!M30</f>
        <v>6600</v>
      </c>
    </row>
    <row r="28" spans="1:11" ht="15">
      <c r="A28" s="51" t="s">
        <v>172</v>
      </c>
      <c r="B28" s="55" t="s">
        <v>173</v>
      </c>
      <c r="C28" s="56">
        <f t="shared" si="1"/>
        <v>0</v>
      </c>
      <c r="D28" s="53"/>
      <c r="E28" s="53"/>
      <c r="F28" s="53">
        <f t="shared" si="0"/>
        <v>0</v>
      </c>
      <c r="G28" s="53"/>
      <c r="H28" s="53"/>
      <c r="I28" s="53">
        <f t="shared" si="2"/>
        <v>0</v>
      </c>
      <c r="J28" s="53"/>
      <c r="K28" s="53"/>
    </row>
    <row r="29" spans="1:11" ht="15">
      <c r="A29" s="54" t="s">
        <v>1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30.75">
      <c r="A30" s="50" t="s">
        <v>174</v>
      </c>
      <c r="B30" s="52" t="s">
        <v>175</v>
      </c>
      <c r="C30" s="53">
        <f aca="true" t="shared" si="3" ref="C30:C44">D30+E30</f>
        <v>0</v>
      </c>
      <c r="D30" s="53"/>
      <c r="E30" s="53"/>
      <c r="F30" s="53">
        <f t="shared" si="0"/>
        <v>0</v>
      </c>
      <c r="G30" s="53"/>
      <c r="H30" s="53"/>
      <c r="I30" s="53">
        <f aca="true" t="shared" si="4" ref="I30:I44">J30+K30</f>
        <v>0</v>
      </c>
      <c r="J30" s="53"/>
      <c r="K30" s="53"/>
    </row>
    <row r="31" spans="1:11" ht="15">
      <c r="A31" s="50" t="s">
        <v>47</v>
      </c>
      <c r="B31" s="52" t="s">
        <v>176</v>
      </c>
      <c r="C31" s="53">
        <f t="shared" si="3"/>
        <v>0</v>
      </c>
      <c r="D31" s="53"/>
      <c r="E31" s="53"/>
      <c r="F31" s="53">
        <f t="shared" si="0"/>
        <v>0</v>
      </c>
      <c r="G31" s="53"/>
      <c r="H31" s="53"/>
      <c r="I31" s="53">
        <f t="shared" si="4"/>
        <v>0</v>
      </c>
      <c r="J31" s="53"/>
      <c r="K31" s="53"/>
    </row>
    <row r="32" spans="1:11" ht="30.75">
      <c r="A32" s="50" t="s">
        <v>177</v>
      </c>
      <c r="B32" s="52" t="s">
        <v>178</v>
      </c>
      <c r="C32" s="53">
        <f t="shared" si="3"/>
        <v>0</v>
      </c>
      <c r="D32" s="53"/>
      <c r="E32" s="53"/>
      <c r="F32" s="53">
        <f t="shared" si="0"/>
        <v>0</v>
      </c>
      <c r="G32" s="53"/>
      <c r="H32" s="53"/>
      <c r="I32" s="53">
        <f t="shared" si="4"/>
        <v>0</v>
      </c>
      <c r="J32" s="53"/>
      <c r="K32" s="53"/>
    </row>
    <row r="33" spans="1:11" ht="15">
      <c r="A33" s="51" t="s">
        <v>25</v>
      </c>
      <c r="B33" s="55" t="s">
        <v>179</v>
      </c>
      <c r="C33" s="56">
        <f t="shared" si="3"/>
        <v>300000</v>
      </c>
      <c r="D33" s="53"/>
      <c r="E33" s="53">
        <f>'[1]Роспись 2015'!M58</f>
        <v>300000</v>
      </c>
      <c r="F33" s="53">
        <f t="shared" si="0"/>
        <v>330000</v>
      </c>
      <c r="G33" s="53"/>
      <c r="H33" s="53">
        <f>'[1]Роспись 2016'!M58</f>
        <v>330000</v>
      </c>
      <c r="I33" s="53">
        <f t="shared" si="4"/>
        <v>416000</v>
      </c>
      <c r="J33" s="53"/>
      <c r="K33" s="53">
        <f>'[1]Роспись 2017'!M58</f>
        <v>416000</v>
      </c>
    </row>
    <row r="34" spans="1:11" ht="15">
      <c r="A34" s="51" t="s">
        <v>17</v>
      </c>
      <c r="B34" s="55" t="s">
        <v>180</v>
      </c>
      <c r="C34" s="56">
        <f t="shared" si="3"/>
        <v>250861.86666666664</v>
      </c>
      <c r="D34" s="56">
        <f>D35+D36+D37+D38</f>
        <v>250861.86666666664</v>
      </c>
      <c r="E34" s="53"/>
      <c r="F34" s="56">
        <f t="shared" si="0"/>
        <v>250861.86666666664</v>
      </c>
      <c r="G34" s="53">
        <f>G35+G36+G37+G38</f>
        <v>250861.86666666664</v>
      </c>
      <c r="H34" s="53"/>
      <c r="I34" s="56">
        <f t="shared" si="4"/>
        <v>250861.86666666664</v>
      </c>
      <c r="J34" s="53">
        <f>J35+J36+J37+J38</f>
        <v>250861.86666666664</v>
      </c>
      <c r="K34" s="53"/>
    </row>
    <row r="35" spans="1:11" ht="15">
      <c r="A35" s="50" t="s">
        <v>50</v>
      </c>
      <c r="B35" s="52">
        <v>310</v>
      </c>
      <c r="C35" s="53">
        <f t="shared" si="3"/>
        <v>104692.38787878786</v>
      </c>
      <c r="D35" s="53">
        <f>'[1]Роспись 2015'!M56</f>
        <v>104692.38787878786</v>
      </c>
      <c r="E35" s="53"/>
      <c r="F35" s="53">
        <f t="shared" si="0"/>
        <v>104692.38787878786</v>
      </c>
      <c r="G35" s="53">
        <f>'[1]Роспись 2016'!M56</f>
        <v>104692.38787878786</v>
      </c>
      <c r="H35" s="53"/>
      <c r="I35" s="53">
        <f t="shared" si="4"/>
        <v>104692.38787878786</v>
      </c>
      <c r="J35" s="53">
        <f>'[1]Роспись 2017'!M56</f>
        <v>104692.38787878786</v>
      </c>
      <c r="K35" s="53"/>
    </row>
    <row r="36" spans="1:11" ht="15">
      <c r="A36" s="50" t="s">
        <v>51</v>
      </c>
      <c r="B36" s="52">
        <v>320</v>
      </c>
      <c r="C36" s="53">
        <f t="shared" si="3"/>
        <v>0</v>
      </c>
      <c r="D36" s="53"/>
      <c r="E36" s="53"/>
      <c r="F36" s="53">
        <f t="shared" si="0"/>
        <v>0</v>
      </c>
      <c r="G36" s="53"/>
      <c r="H36" s="53"/>
      <c r="I36" s="53">
        <f t="shared" si="4"/>
        <v>0</v>
      </c>
      <c r="J36" s="53"/>
      <c r="K36" s="53"/>
    </row>
    <row r="37" spans="1:11" ht="15">
      <c r="A37" s="50" t="s">
        <v>52</v>
      </c>
      <c r="B37" s="52">
        <v>330</v>
      </c>
      <c r="C37" s="53">
        <f t="shared" si="3"/>
        <v>0</v>
      </c>
      <c r="D37" s="53"/>
      <c r="E37" s="53"/>
      <c r="F37" s="53">
        <f t="shared" si="0"/>
        <v>0</v>
      </c>
      <c r="G37" s="53"/>
      <c r="H37" s="53"/>
      <c r="I37" s="53">
        <f t="shared" si="4"/>
        <v>0</v>
      </c>
      <c r="J37" s="53"/>
      <c r="K37" s="53"/>
    </row>
    <row r="38" spans="1:11" ht="15">
      <c r="A38" s="50" t="s">
        <v>53</v>
      </c>
      <c r="B38" s="52">
        <v>340</v>
      </c>
      <c r="C38" s="53">
        <f t="shared" si="3"/>
        <v>146169.4787878788</v>
      </c>
      <c r="D38" s="53">
        <f>'[1]Роспись 2015'!M57</f>
        <v>146169.4787878788</v>
      </c>
      <c r="E38" s="53"/>
      <c r="F38" s="53">
        <f t="shared" si="0"/>
        <v>146169.4787878788</v>
      </c>
      <c r="G38" s="53">
        <f>'[1]Роспись 2016'!M57</f>
        <v>146169.4787878788</v>
      </c>
      <c r="H38" s="53"/>
      <c r="I38" s="53">
        <f t="shared" si="4"/>
        <v>146169.4787878788</v>
      </c>
      <c r="J38" s="53">
        <f>'[1]Роспись 2017'!M57</f>
        <v>146169.4787878788</v>
      </c>
      <c r="K38" s="53"/>
    </row>
    <row r="39" spans="1:11" ht="15">
      <c r="A39" s="51" t="s">
        <v>33</v>
      </c>
      <c r="B39" s="55">
        <v>500</v>
      </c>
      <c r="C39" s="53">
        <f t="shared" si="3"/>
        <v>0</v>
      </c>
      <c r="D39" s="53"/>
      <c r="E39" s="53"/>
      <c r="F39" s="53">
        <f t="shared" si="0"/>
        <v>0</v>
      </c>
      <c r="G39" s="53"/>
      <c r="H39" s="53"/>
      <c r="I39" s="53">
        <f t="shared" si="4"/>
        <v>0</v>
      </c>
      <c r="J39" s="53"/>
      <c r="K39" s="53"/>
    </row>
    <row r="40" spans="1:11" ht="15">
      <c r="A40" s="54" t="s">
        <v>1</v>
      </c>
      <c r="B40" s="52"/>
      <c r="C40" s="53">
        <f t="shared" si="3"/>
        <v>0</v>
      </c>
      <c r="D40" s="53"/>
      <c r="E40" s="53"/>
      <c r="F40" s="53">
        <f t="shared" si="0"/>
        <v>0</v>
      </c>
      <c r="G40" s="53"/>
      <c r="H40" s="53"/>
      <c r="I40" s="53">
        <f t="shared" si="4"/>
        <v>0</v>
      </c>
      <c r="J40" s="53"/>
      <c r="K40" s="53"/>
    </row>
    <row r="41" spans="1:11" ht="30.75">
      <c r="A41" s="50" t="s">
        <v>48</v>
      </c>
      <c r="B41" s="52">
        <v>520</v>
      </c>
      <c r="C41" s="53">
        <f t="shared" si="3"/>
        <v>0</v>
      </c>
      <c r="D41" s="53"/>
      <c r="E41" s="53"/>
      <c r="F41" s="53">
        <f t="shared" si="0"/>
        <v>0</v>
      </c>
      <c r="G41" s="53"/>
      <c r="H41" s="53"/>
      <c r="I41" s="53">
        <f t="shared" si="4"/>
        <v>0</v>
      </c>
      <c r="J41" s="53"/>
      <c r="K41" s="53"/>
    </row>
    <row r="42" spans="1:11" ht="30.75">
      <c r="A42" s="50" t="s">
        <v>49</v>
      </c>
      <c r="B42" s="52">
        <v>530</v>
      </c>
      <c r="C42" s="53">
        <f t="shared" si="3"/>
        <v>0</v>
      </c>
      <c r="D42" s="53"/>
      <c r="E42" s="53"/>
      <c r="F42" s="53">
        <f t="shared" si="0"/>
        <v>0</v>
      </c>
      <c r="G42" s="53"/>
      <c r="H42" s="53"/>
      <c r="I42" s="53">
        <f t="shared" si="4"/>
        <v>0</v>
      </c>
      <c r="J42" s="53"/>
      <c r="K42" s="53"/>
    </row>
    <row r="43" spans="1:11" ht="15">
      <c r="A43" s="51" t="s">
        <v>181</v>
      </c>
      <c r="B43" s="55" t="s">
        <v>170</v>
      </c>
      <c r="C43" s="56">
        <f t="shared" si="3"/>
        <v>1031417</v>
      </c>
      <c r="D43" s="56">
        <f>D44+D49+D57</f>
        <v>1031417</v>
      </c>
      <c r="E43" s="56"/>
      <c r="F43" s="53">
        <f t="shared" si="0"/>
        <v>1029881</v>
      </c>
      <c r="G43" s="53">
        <f>G44+G49+G57</f>
        <v>1029881</v>
      </c>
      <c r="H43" s="53"/>
      <c r="I43" s="53">
        <f t="shared" si="4"/>
        <v>1051164</v>
      </c>
      <c r="J43" s="53">
        <f>J44+J49+J57</f>
        <v>1051164</v>
      </c>
      <c r="K43" s="53"/>
    </row>
    <row r="44" spans="1:11" ht="30.75">
      <c r="A44" s="51" t="s">
        <v>20</v>
      </c>
      <c r="B44" s="55" t="s">
        <v>171</v>
      </c>
      <c r="C44" s="53">
        <f t="shared" si="3"/>
        <v>0</v>
      </c>
      <c r="D44" s="53"/>
      <c r="E44" s="53"/>
      <c r="F44" s="53">
        <f t="shared" si="0"/>
        <v>0</v>
      </c>
      <c r="G44" s="53"/>
      <c r="H44" s="53"/>
      <c r="I44" s="53">
        <f t="shared" si="4"/>
        <v>0</v>
      </c>
      <c r="J44" s="53"/>
      <c r="K44" s="53"/>
    </row>
    <row r="45" spans="1:11" ht="15">
      <c r="A45" s="54" t="s">
        <v>221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5">
      <c r="A46" s="50" t="s">
        <v>21</v>
      </c>
      <c r="B46" s="52">
        <v>211</v>
      </c>
      <c r="C46" s="53">
        <f>D46+E46</f>
        <v>0</v>
      </c>
      <c r="D46" s="53"/>
      <c r="E46" s="53"/>
      <c r="F46" s="53">
        <f t="shared" si="0"/>
        <v>0</v>
      </c>
      <c r="G46" s="53"/>
      <c r="H46" s="53"/>
      <c r="I46" s="53">
        <f>J46+K46</f>
        <v>0</v>
      </c>
      <c r="J46" s="53"/>
      <c r="K46" s="53"/>
    </row>
    <row r="47" spans="1:11" ht="15">
      <c r="A47" s="50" t="s">
        <v>22</v>
      </c>
      <c r="B47" s="52">
        <v>212</v>
      </c>
      <c r="C47" s="53">
        <f>D47+E47</f>
        <v>0</v>
      </c>
      <c r="D47" s="53"/>
      <c r="E47" s="53"/>
      <c r="F47" s="53">
        <f t="shared" si="0"/>
        <v>0</v>
      </c>
      <c r="G47" s="53"/>
      <c r="H47" s="53"/>
      <c r="I47" s="53">
        <f>J47+K47</f>
        <v>0</v>
      </c>
      <c r="J47" s="53"/>
      <c r="K47" s="53"/>
    </row>
    <row r="48" spans="1:11" ht="15">
      <c r="A48" s="50" t="s">
        <v>32</v>
      </c>
      <c r="B48" s="52">
        <v>213</v>
      </c>
      <c r="C48" s="53">
        <f>D48+E48</f>
        <v>0</v>
      </c>
      <c r="D48" s="53"/>
      <c r="E48" s="53"/>
      <c r="F48" s="53">
        <f t="shared" si="0"/>
        <v>0</v>
      </c>
      <c r="G48" s="53"/>
      <c r="H48" s="53"/>
      <c r="I48" s="53">
        <f>J48+K48</f>
        <v>0</v>
      </c>
      <c r="J48" s="53"/>
      <c r="K48" s="53"/>
    </row>
    <row r="49" spans="1:11" ht="15">
      <c r="A49" s="51" t="s">
        <v>23</v>
      </c>
      <c r="B49" s="55">
        <v>220</v>
      </c>
      <c r="C49" s="56">
        <f>D49+E49</f>
        <v>25164</v>
      </c>
      <c r="D49" s="53">
        <f>SUM(D51:D56)</f>
        <v>25164</v>
      </c>
      <c r="E49" s="53"/>
      <c r="F49" s="53">
        <f t="shared" si="0"/>
        <v>25116</v>
      </c>
      <c r="G49" s="53">
        <f>SUM(G51:G56)</f>
        <v>25116</v>
      </c>
      <c r="H49" s="53"/>
      <c r="I49" s="53">
        <f>J49+K49</f>
        <v>25633</v>
      </c>
      <c r="J49" s="53">
        <f>SUM(J51:J56)</f>
        <v>25633</v>
      </c>
      <c r="K49" s="53"/>
    </row>
    <row r="50" spans="1:11" ht="15">
      <c r="A50" s="54" t="s">
        <v>1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5">
      <c r="A51" s="50" t="s">
        <v>41</v>
      </c>
      <c r="B51" s="52">
        <v>221</v>
      </c>
      <c r="C51" s="53">
        <f aca="true" t="shared" si="5" ref="C51:C57">D51+E51</f>
        <v>0</v>
      </c>
      <c r="D51" s="53"/>
      <c r="E51" s="53"/>
      <c r="F51" s="53">
        <f t="shared" si="0"/>
        <v>0</v>
      </c>
      <c r="G51" s="53"/>
      <c r="H51" s="53"/>
      <c r="I51" s="53">
        <f aca="true" t="shared" si="6" ref="I51:I57">J51+K51</f>
        <v>0</v>
      </c>
      <c r="J51" s="53"/>
      <c r="K51" s="53"/>
    </row>
    <row r="52" spans="1:11" ht="15">
      <c r="A52" s="50" t="s">
        <v>42</v>
      </c>
      <c r="B52" s="52">
        <v>222</v>
      </c>
      <c r="C52" s="53">
        <f t="shared" si="5"/>
        <v>0</v>
      </c>
      <c r="D52" s="53"/>
      <c r="E52" s="53"/>
      <c r="F52" s="53">
        <f t="shared" si="0"/>
        <v>0</v>
      </c>
      <c r="G52" s="53"/>
      <c r="H52" s="53"/>
      <c r="I52" s="53">
        <f t="shared" si="6"/>
        <v>0</v>
      </c>
      <c r="J52" s="53"/>
      <c r="K52" s="53"/>
    </row>
    <row r="53" spans="1:11" ht="15">
      <c r="A53" s="50" t="s">
        <v>43</v>
      </c>
      <c r="B53" s="52">
        <v>223</v>
      </c>
      <c r="C53" s="53">
        <f t="shared" si="5"/>
        <v>0</v>
      </c>
      <c r="D53" s="53"/>
      <c r="E53" s="53"/>
      <c r="F53" s="53">
        <f t="shared" si="0"/>
        <v>0</v>
      </c>
      <c r="G53" s="53"/>
      <c r="H53" s="53"/>
      <c r="I53" s="53">
        <f t="shared" si="6"/>
        <v>0</v>
      </c>
      <c r="J53" s="53"/>
      <c r="K53" s="53"/>
    </row>
    <row r="54" spans="1:11" ht="15">
      <c r="A54" s="50" t="s">
        <v>44</v>
      </c>
      <c r="B54" s="52">
        <v>224</v>
      </c>
      <c r="C54" s="53">
        <f t="shared" si="5"/>
        <v>0</v>
      </c>
      <c r="D54" s="53"/>
      <c r="E54" s="53"/>
      <c r="F54" s="53">
        <f t="shared" si="0"/>
        <v>0</v>
      </c>
      <c r="G54" s="53"/>
      <c r="H54" s="53"/>
      <c r="I54" s="53">
        <f t="shared" si="6"/>
        <v>0</v>
      </c>
      <c r="J54" s="53"/>
      <c r="K54" s="53"/>
    </row>
    <row r="55" spans="1:11" ht="15">
      <c r="A55" s="50" t="s">
        <v>45</v>
      </c>
      <c r="B55" s="52">
        <v>225</v>
      </c>
      <c r="C55" s="53">
        <f t="shared" si="5"/>
        <v>0</v>
      </c>
      <c r="D55" s="53"/>
      <c r="E55" s="53"/>
      <c r="F55" s="53">
        <f t="shared" si="0"/>
        <v>0</v>
      </c>
      <c r="G55" s="53"/>
      <c r="H55" s="53"/>
      <c r="I55" s="53">
        <f t="shared" si="6"/>
        <v>0</v>
      </c>
      <c r="J55" s="53"/>
      <c r="K55" s="53"/>
    </row>
    <row r="56" spans="1:11" ht="15">
      <c r="A56" s="50" t="s">
        <v>46</v>
      </c>
      <c r="B56" s="52">
        <v>226</v>
      </c>
      <c r="C56" s="53">
        <f t="shared" si="5"/>
        <v>25164</v>
      </c>
      <c r="D56" s="53">
        <f>'[1]Роспись 2015'!M66</f>
        <v>25164</v>
      </c>
      <c r="E56" s="53"/>
      <c r="F56" s="53">
        <f t="shared" si="0"/>
        <v>25116</v>
      </c>
      <c r="G56" s="53">
        <f>'[1]Роспись 2016'!M66</f>
        <v>25116</v>
      </c>
      <c r="H56" s="53"/>
      <c r="I56" s="53">
        <f t="shared" si="6"/>
        <v>25633</v>
      </c>
      <c r="J56" s="53">
        <f>'[1]Роспись 2017'!M66</f>
        <v>25633</v>
      </c>
      <c r="K56" s="53"/>
    </row>
    <row r="57" spans="1:11" ht="15">
      <c r="A57" s="51" t="s">
        <v>172</v>
      </c>
      <c r="B57" s="55" t="s">
        <v>173</v>
      </c>
      <c r="C57" s="53">
        <f t="shared" si="5"/>
        <v>1006253</v>
      </c>
      <c r="D57" s="53">
        <f>SUM(D59:D61)</f>
        <v>1006253</v>
      </c>
      <c r="E57" s="53"/>
      <c r="F57" s="53">
        <f t="shared" si="0"/>
        <v>1004765</v>
      </c>
      <c r="G57" s="53">
        <f>SUM(G59:G61)</f>
        <v>1004765</v>
      </c>
      <c r="H57" s="53"/>
      <c r="I57" s="53">
        <f t="shared" si="6"/>
        <v>1025531</v>
      </c>
      <c r="J57" s="53">
        <f>SUM(J59:J61)</f>
        <v>1025531</v>
      </c>
      <c r="K57" s="53"/>
    </row>
    <row r="58" spans="1:11" ht="15">
      <c r="A58" s="54" t="s">
        <v>1</v>
      </c>
      <c r="B58" s="52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30.75">
      <c r="A59" s="50" t="s">
        <v>174</v>
      </c>
      <c r="B59" s="52" t="s">
        <v>175</v>
      </c>
      <c r="C59" s="53">
        <f aca="true" t="shared" si="7" ref="C59:C67">D59+E59</f>
        <v>0</v>
      </c>
      <c r="D59" s="53"/>
      <c r="E59" s="53"/>
      <c r="F59" s="53">
        <f t="shared" si="0"/>
        <v>0</v>
      </c>
      <c r="G59" s="53"/>
      <c r="H59" s="53"/>
      <c r="I59" s="53">
        <f aca="true" t="shared" si="8" ref="I59:I67">J59+K59</f>
        <v>0</v>
      </c>
      <c r="J59" s="53"/>
      <c r="K59" s="53"/>
    </row>
    <row r="60" spans="1:11" ht="15">
      <c r="A60" s="50" t="s">
        <v>47</v>
      </c>
      <c r="B60" s="52" t="s">
        <v>176</v>
      </c>
      <c r="C60" s="53">
        <f t="shared" si="7"/>
        <v>1006253</v>
      </c>
      <c r="D60" s="53">
        <f>'[1]Роспись 2015'!M67</f>
        <v>1006253</v>
      </c>
      <c r="E60" s="53"/>
      <c r="F60" s="53">
        <f t="shared" si="0"/>
        <v>1004765</v>
      </c>
      <c r="G60" s="53">
        <f>'[1]Роспись 2016'!M67</f>
        <v>1004765</v>
      </c>
      <c r="H60" s="53"/>
      <c r="I60" s="53">
        <f t="shared" si="8"/>
        <v>1025531</v>
      </c>
      <c r="J60" s="53">
        <f>'[1]Роспись 2017'!M67</f>
        <v>1025531</v>
      </c>
      <c r="K60" s="53"/>
    </row>
    <row r="61" spans="1:11" ht="30.75">
      <c r="A61" s="50" t="s">
        <v>177</v>
      </c>
      <c r="B61" s="52" t="s">
        <v>178</v>
      </c>
      <c r="C61" s="53">
        <f t="shared" si="7"/>
        <v>0</v>
      </c>
      <c r="D61" s="53"/>
      <c r="E61" s="53"/>
      <c r="F61" s="53">
        <f t="shared" si="0"/>
        <v>0</v>
      </c>
      <c r="G61" s="53"/>
      <c r="H61" s="53"/>
      <c r="I61" s="53">
        <f t="shared" si="8"/>
        <v>0</v>
      </c>
      <c r="J61" s="53"/>
      <c r="K61" s="53"/>
    </row>
    <row r="62" spans="1:11" ht="15">
      <c r="A62" s="51" t="s">
        <v>25</v>
      </c>
      <c r="B62" s="55" t="s">
        <v>179</v>
      </c>
      <c r="C62" s="56">
        <f t="shared" si="7"/>
        <v>0</v>
      </c>
      <c r="D62" s="53"/>
      <c r="E62" s="53"/>
      <c r="F62" s="53">
        <f t="shared" si="0"/>
        <v>0</v>
      </c>
      <c r="G62" s="53"/>
      <c r="H62" s="53"/>
      <c r="I62" s="53">
        <f t="shared" si="8"/>
        <v>0</v>
      </c>
      <c r="J62" s="53"/>
      <c r="K62" s="53"/>
    </row>
    <row r="63" spans="1:11" ht="15">
      <c r="A63" s="51" t="s">
        <v>17</v>
      </c>
      <c r="B63" s="55" t="s">
        <v>180</v>
      </c>
      <c r="C63" s="56">
        <f t="shared" si="7"/>
        <v>0</v>
      </c>
      <c r="D63" s="53"/>
      <c r="E63" s="53"/>
      <c r="F63" s="53">
        <f t="shared" si="0"/>
        <v>0</v>
      </c>
      <c r="G63" s="53"/>
      <c r="H63" s="53"/>
      <c r="I63" s="53">
        <f t="shared" si="8"/>
        <v>0</v>
      </c>
      <c r="J63" s="53"/>
      <c r="K63" s="53"/>
    </row>
    <row r="64" spans="1:11" ht="15">
      <c r="A64" s="50" t="s">
        <v>50</v>
      </c>
      <c r="B64" s="52">
        <v>310</v>
      </c>
      <c r="C64" s="53">
        <f t="shared" si="7"/>
        <v>0</v>
      </c>
      <c r="D64" s="53"/>
      <c r="E64" s="53"/>
      <c r="F64" s="53">
        <f t="shared" si="0"/>
        <v>0</v>
      </c>
      <c r="G64" s="53"/>
      <c r="H64" s="53"/>
      <c r="I64" s="53">
        <f t="shared" si="8"/>
        <v>0</v>
      </c>
      <c r="J64" s="53"/>
      <c r="K64" s="53"/>
    </row>
    <row r="65" spans="1:11" ht="15">
      <c r="A65" s="50" t="s">
        <v>51</v>
      </c>
      <c r="B65" s="52">
        <v>320</v>
      </c>
      <c r="C65" s="53">
        <f t="shared" si="7"/>
        <v>0</v>
      </c>
      <c r="D65" s="53"/>
      <c r="E65" s="53"/>
      <c r="F65" s="53">
        <f t="shared" si="0"/>
        <v>0</v>
      </c>
      <c r="G65" s="53"/>
      <c r="H65" s="53"/>
      <c r="I65" s="53">
        <f t="shared" si="8"/>
        <v>0</v>
      </c>
      <c r="J65" s="53"/>
      <c r="K65" s="53"/>
    </row>
    <row r="66" spans="1:11" ht="15">
      <c r="A66" s="50" t="s">
        <v>52</v>
      </c>
      <c r="B66" s="52">
        <v>330</v>
      </c>
      <c r="C66" s="53">
        <f t="shared" si="7"/>
        <v>0</v>
      </c>
      <c r="D66" s="53"/>
      <c r="E66" s="53"/>
      <c r="F66" s="53">
        <f t="shared" si="0"/>
        <v>0</v>
      </c>
      <c r="G66" s="53"/>
      <c r="H66" s="53"/>
      <c r="I66" s="53">
        <f t="shared" si="8"/>
        <v>0</v>
      </c>
      <c r="J66" s="53"/>
      <c r="K66" s="53"/>
    </row>
    <row r="67" spans="1:11" ht="15">
      <c r="A67" s="50" t="s">
        <v>53</v>
      </c>
      <c r="B67" s="52">
        <v>340</v>
      </c>
      <c r="C67" s="53">
        <f t="shared" si="7"/>
        <v>0</v>
      </c>
      <c r="D67" s="53"/>
      <c r="E67" s="53"/>
      <c r="F67" s="53">
        <f t="shared" si="0"/>
        <v>0</v>
      </c>
      <c r="G67" s="53"/>
      <c r="H67" s="53"/>
      <c r="I67" s="53">
        <f t="shared" si="8"/>
        <v>0</v>
      </c>
      <c r="J67" s="53"/>
      <c r="K67" s="53"/>
    </row>
    <row r="68" spans="1:11" ht="15">
      <c r="A68" s="51" t="s">
        <v>182</v>
      </c>
      <c r="B68" s="52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5">
      <c r="A69" s="57" t="s">
        <v>18</v>
      </c>
      <c r="B69" s="52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5">
      <c r="A70" s="50" t="s">
        <v>183</v>
      </c>
      <c r="B70" s="52" t="s">
        <v>184</v>
      </c>
      <c r="C70" s="53">
        <v>0</v>
      </c>
      <c r="D70" s="53"/>
      <c r="E70" s="53"/>
      <c r="F70" s="53"/>
      <c r="G70" s="53"/>
      <c r="H70" s="53"/>
      <c r="I70" s="53"/>
      <c r="J70" s="53"/>
      <c r="K70" s="53"/>
    </row>
  </sheetData>
  <sheetProtection/>
  <mergeCells count="13">
    <mergeCell ref="A2:A5"/>
    <mergeCell ref="B2:B5"/>
    <mergeCell ref="C2:E3"/>
    <mergeCell ref="F2:H2"/>
    <mergeCell ref="I2:K2"/>
    <mergeCell ref="F3:H3"/>
    <mergeCell ref="I3:K3"/>
    <mergeCell ref="C4:C5"/>
    <mergeCell ref="D4:E4"/>
    <mergeCell ref="F4:F5"/>
    <mergeCell ref="G4:H4"/>
    <mergeCell ref="I4:I5"/>
    <mergeCell ref="J4:K4"/>
  </mergeCells>
  <printOptions/>
  <pageMargins left="0.7874015748031497" right="0.31496062992125984" top="0.5905511811023623" bottom="0.3937007874015748" header="0.1968503937007874" footer="0.1968503937007874"/>
  <pageSetup fitToHeight="2"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52"/>
  <sheetViews>
    <sheetView view="pageBreakPreview" zoomScale="87" zoomScaleSheetLayoutView="87" workbookViewId="0" topLeftCell="A1">
      <selection activeCell="BR31" sqref="BR31:CE31"/>
    </sheetView>
  </sheetViews>
  <sheetFormatPr defaultColWidth="0.875" defaultRowHeight="12.75"/>
  <cols>
    <col min="1" max="46" width="0.875" style="42" customWidth="1"/>
    <col min="47" max="47" width="2.375" style="42" customWidth="1"/>
    <col min="48" max="48" width="0.875" style="42" hidden="1" customWidth="1"/>
    <col min="49" max="49" width="7.50390625" style="42" customWidth="1"/>
    <col min="50" max="50" width="7.00390625" style="42" customWidth="1"/>
    <col min="51" max="54" width="0.875" style="42" customWidth="1"/>
    <col min="55" max="55" width="10.875" style="42" customWidth="1"/>
    <col min="56" max="61" width="0.875" style="42" customWidth="1"/>
    <col min="62" max="62" width="1.4921875" style="42" customWidth="1"/>
    <col min="63" max="68" width="0.875" style="42" customWidth="1"/>
    <col min="69" max="69" width="4.50390625" style="42" customWidth="1"/>
    <col min="70" max="82" width="0.875" style="42" customWidth="1"/>
    <col min="83" max="83" width="4.875" style="42" customWidth="1"/>
    <col min="84" max="87" width="0.875" style="42" customWidth="1"/>
    <col min="88" max="88" width="2.375" style="42" customWidth="1"/>
    <col min="89" max="95" width="0.875" style="42" customWidth="1"/>
    <col min="96" max="96" width="2.375" style="42" customWidth="1"/>
    <col min="97" max="97" width="0.37109375" style="42" customWidth="1"/>
    <col min="98" max="110" width="0.875" style="42" customWidth="1"/>
    <col min="111" max="111" width="8.50390625" style="42" customWidth="1"/>
    <col min="112" max="16384" width="0.875" style="42" customWidth="1"/>
  </cols>
  <sheetData>
    <row r="1" ht="3" customHeight="1"/>
    <row r="2" spans="1:83" s="11" customFormat="1" ht="15" customHeight="1">
      <c r="A2" s="262" t="s">
        <v>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</row>
    <row r="3" spans="1:1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</row>
    <row r="4" spans="1:111" ht="6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</row>
    <row r="5" spans="1:111" ht="30" customHeight="1">
      <c r="A5" s="204" t="s">
        <v>80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6"/>
      <c r="AX5" s="263" t="s">
        <v>222</v>
      </c>
      <c r="AY5" s="263"/>
      <c r="AZ5" s="263"/>
      <c r="BA5" s="263"/>
      <c r="BB5" s="263"/>
      <c r="BC5" s="263"/>
      <c r="BD5" s="264" t="s">
        <v>75</v>
      </c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5"/>
      <c r="CF5" s="264" t="s">
        <v>76</v>
      </c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6"/>
    </row>
    <row r="6" spans="1:111" ht="57" customHeight="1" thickBo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9"/>
      <c r="AX6" s="217" t="s">
        <v>81</v>
      </c>
      <c r="AY6" s="217"/>
      <c r="AZ6" s="217"/>
      <c r="BA6" s="217"/>
      <c r="BB6" s="217"/>
      <c r="BC6" s="218"/>
      <c r="BD6" s="196" t="s">
        <v>81</v>
      </c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226"/>
      <c r="BR6" s="196" t="s">
        <v>82</v>
      </c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226"/>
      <c r="CF6" s="196" t="s">
        <v>81</v>
      </c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226"/>
      <c r="CT6" s="196" t="s">
        <v>82</v>
      </c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8"/>
    </row>
    <row r="7" spans="1:111" ht="16.5" customHeight="1">
      <c r="A7" s="210">
        <v>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2"/>
      <c r="AW7" s="213"/>
      <c r="AX7" s="230">
        <v>2</v>
      </c>
      <c r="AY7" s="230"/>
      <c r="AZ7" s="230"/>
      <c r="BA7" s="230"/>
      <c r="BB7" s="230"/>
      <c r="BC7" s="230"/>
      <c r="BD7" s="231">
        <v>3</v>
      </c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2"/>
      <c r="BR7" s="214">
        <v>4</v>
      </c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6"/>
      <c r="CF7" s="231">
        <v>5</v>
      </c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2"/>
      <c r="CT7" s="214">
        <v>6</v>
      </c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6"/>
    </row>
    <row r="8" spans="1:111" s="43" customFormat="1" ht="16.5" customHeight="1">
      <c r="A8" s="193" t="s">
        <v>83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5"/>
    </row>
    <row r="9" spans="1:111" s="43" customFormat="1" ht="16.5" customHeight="1">
      <c r="A9" s="193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200"/>
      <c r="AX9" s="179" t="s">
        <v>84</v>
      </c>
      <c r="AY9" s="180"/>
      <c r="AZ9" s="180"/>
      <c r="BA9" s="180"/>
      <c r="BB9" s="180"/>
      <c r="BC9" s="181"/>
      <c r="BD9" s="155" t="s">
        <v>84</v>
      </c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3"/>
      <c r="BR9" s="159" t="s">
        <v>85</v>
      </c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1"/>
      <c r="CF9" s="155" t="s">
        <v>84</v>
      </c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3"/>
      <c r="CT9" s="159" t="s">
        <v>85</v>
      </c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1"/>
    </row>
    <row r="10" spans="1:111" s="43" customFormat="1" ht="16.5" customHeight="1">
      <c r="A10" s="201" t="s">
        <v>86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3"/>
      <c r="AX10" s="179">
        <v>38.25</v>
      </c>
      <c r="AY10" s="180"/>
      <c r="AZ10" s="180"/>
      <c r="BA10" s="180"/>
      <c r="BB10" s="180"/>
      <c r="BC10" s="181"/>
      <c r="BD10" s="155">
        <v>38.25</v>
      </c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3"/>
      <c r="BR10" s="159">
        <v>100</v>
      </c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155">
        <v>38.25</v>
      </c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3"/>
      <c r="CT10" s="159">
        <v>100</v>
      </c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1"/>
    </row>
    <row r="11" spans="1:111" s="43" customFormat="1" ht="16.5" customHeight="1">
      <c r="A11" s="174" t="s">
        <v>87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6"/>
      <c r="AX11" s="179">
        <v>38.3</v>
      </c>
      <c r="AY11" s="180"/>
      <c r="AZ11" s="180"/>
      <c r="BA11" s="180"/>
      <c r="BB11" s="180"/>
      <c r="BC11" s="181"/>
      <c r="BD11" s="155">
        <v>38.3</v>
      </c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59">
        <v>100</v>
      </c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1"/>
      <c r="CF11" s="155">
        <v>38.3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3"/>
      <c r="CT11" s="159">
        <v>100</v>
      </c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1"/>
    </row>
    <row r="12" spans="1:111" s="43" customFormat="1" ht="16.5" customHeight="1">
      <c r="A12" s="193" t="s">
        <v>88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5"/>
    </row>
    <row r="13" spans="1:111" s="43" customFormat="1" ht="16.5" customHeight="1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6"/>
      <c r="AX13" s="261" t="s">
        <v>89</v>
      </c>
      <c r="AY13" s="261"/>
      <c r="AZ13" s="261"/>
      <c r="BA13" s="261"/>
      <c r="BB13" s="261"/>
      <c r="BC13" s="261"/>
      <c r="BD13" s="255" t="s">
        <v>89</v>
      </c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7"/>
      <c r="BR13" s="258" t="s">
        <v>85</v>
      </c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59"/>
      <c r="CF13" s="255" t="s">
        <v>89</v>
      </c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7"/>
      <c r="CT13" s="258" t="s">
        <v>85</v>
      </c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59"/>
    </row>
    <row r="14" spans="1:111" s="43" customFormat="1" ht="16.5" customHeight="1">
      <c r="A14" s="174" t="s">
        <v>90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6"/>
      <c r="AX14" s="254">
        <f>'стр.4_5'!C17/12/AX11</f>
        <v>18703.3590948651</v>
      </c>
      <c r="AY14" s="254"/>
      <c r="AZ14" s="254"/>
      <c r="BA14" s="254"/>
      <c r="BB14" s="254"/>
      <c r="BC14" s="254"/>
      <c r="BD14" s="255">
        <f>'стр.4_5'!F17/12/BD11</f>
        <v>19727.95376414273</v>
      </c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7"/>
      <c r="BR14" s="255">
        <f>BD14/AX14*100</f>
        <v>105.47813183760626</v>
      </c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60"/>
      <c r="CF14" s="255">
        <f>'стр.4_5'!I17/12/CF11</f>
        <v>20787.091536118365</v>
      </c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7"/>
      <c r="CT14" s="255">
        <f>CF14/BD14*100</f>
        <v>105.3687158062014</v>
      </c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60"/>
    </row>
    <row r="15" spans="1:111" s="43" customFormat="1" ht="16.5" customHeight="1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6"/>
      <c r="AX15" s="254" t="s">
        <v>85</v>
      </c>
      <c r="AY15" s="254"/>
      <c r="AZ15" s="254"/>
      <c r="BA15" s="254"/>
      <c r="BB15" s="254"/>
      <c r="BC15" s="254"/>
      <c r="BD15" s="255" t="s">
        <v>85</v>
      </c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7"/>
      <c r="BR15" s="159" t="s">
        <v>85</v>
      </c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1"/>
      <c r="CF15" s="255" t="s">
        <v>85</v>
      </c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7"/>
      <c r="CT15" s="159" t="s">
        <v>85</v>
      </c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1"/>
    </row>
    <row r="16" spans="1:111" s="43" customFormat="1" ht="30" customHeight="1">
      <c r="A16" s="174" t="s">
        <v>91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6"/>
      <c r="AX16" s="254"/>
      <c r="AY16" s="254"/>
      <c r="AZ16" s="254"/>
      <c r="BA16" s="254"/>
      <c r="BB16" s="254"/>
      <c r="BC16" s="254"/>
      <c r="BD16" s="255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7"/>
      <c r="BR16" s="159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1"/>
      <c r="CF16" s="255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7"/>
      <c r="CT16" s="159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1"/>
    </row>
    <row r="17" spans="1:111" s="43" customFormat="1" ht="16.5" customHeight="1">
      <c r="A17" s="193" t="s">
        <v>92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5"/>
    </row>
    <row r="18" spans="1:111" s="43" customFormat="1" ht="16.5" customHeight="1">
      <c r="A18" s="193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0"/>
      <c r="AX18" s="254" t="s">
        <v>93</v>
      </c>
      <c r="AY18" s="254"/>
      <c r="AZ18" s="254"/>
      <c r="BA18" s="254"/>
      <c r="BB18" s="254"/>
      <c r="BC18" s="254"/>
      <c r="BD18" s="255" t="s">
        <v>93</v>
      </c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7"/>
      <c r="BR18" s="159" t="s">
        <v>85</v>
      </c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1"/>
      <c r="CF18" s="255" t="s">
        <v>93</v>
      </c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7"/>
      <c r="CT18" s="159" t="s">
        <v>85</v>
      </c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1"/>
    </row>
    <row r="19" spans="1:111" s="43" customFormat="1" ht="64.5" customHeight="1">
      <c r="A19" s="174" t="s">
        <v>202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6"/>
      <c r="AX19" s="254">
        <v>1629</v>
      </c>
      <c r="AY19" s="254"/>
      <c r="AZ19" s="254"/>
      <c r="BA19" s="254"/>
      <c r="BB19" s="254"/>
      <c r="BC19" s="254"/>
      <c r="BD19" s="255">
        <v>1629</v>
      </c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7"/>
      <c r="BR19" s="159">
        <v>100</v>
      </c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1"/>
      <c r="CF19" s="255">
        <v>1629</v>
      </c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7"/>
      <c r="CT19" s="159">
        <v>100</v>
      </c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1"/>
    </row>
    <row r="20" spans="1:111" s="43" customFormat="1" ht="31.5" customHeight="1">
      <c r="A20" s="174" t="s">
        <v>94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6"/>
      <c r="AX20" s="254"/>
      <c r="AY20" s="254"/>
      <c r="AZ20" s="254"/>
      <c r="BA20" s="254"/>
      <c r="BB20" s="254"/>
      <c r="BC20" s="254"/>
      <c r="BD20" s="255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7"/>
      <c r="BR20" s="159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1"/>
      <c r="CF20" s="255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7"/>
      <c r="CT20" s="159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1"/>
    </row>
    <row r="21" spans="1:111" s="12" customFormat="1" ht="51.75" customHeight="1">
      <c r="A21" s="174" t="s">
        <v>95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6"/>
      <c r="AX21" s="153"/>
      <c r="AY21" s="153"/>
      <c r="AZ21" s="153"/>
      <c r="BA21" s="153"/>
      <c r="BB21" s="153"/>
      <c r="BC21" s="153"/>
      <c r="BD21" s="15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3"/>
      <c r="BR21" s="250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2"/>
      <c r="CF21" s="15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3"/>
      <c r="CT21" s="250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2"/>
    </row>
    <row r="22" spans="1:111" s="43" customFormat="1" ht="18.75" customHeight="1" thickBot="1">
      <c r="A22" s="245" t="s">
        <v>223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149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</row>
    <row r="23" spans="1:111" s="43" customFormat="1" ht="123" customHeight="1" thickBot="1">
      <c r="A23" s="221" t="s">
        <v>185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47" t="s">
        <v>186</v>
      </c>
      <c r="AY23" s="248"/>
      <c r="AZ23" s="248"/>
      <c r="BA23" s="248"/>
      <c r="BB23" s="248"/>
      <c r="BC23" s="249"/>
      <c r="BD23" s="247" t="s">
        <v>187</v>
      </c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9"/>
      <c r="BR23" s="221" t="s">
        <v>188</v>
      </c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4"/>
      <c r="CF23" s="221" t="s">
        <v>189</v>
      </c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4"/>
    </row>
    <row r="24" spans="1:111" s="43" customFormat="1" ht="31.5" customHeight="1">
      <c r="A24" s="223" t="s">
        <v>190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5"/>
      <c r="AX24" s="188">
        <f>AX26+AX27+AX29</f>
        <v>38.3</v>
      </c>
      <c r="AY24" s="188"/>
      <c r="AZ24" s="188"/>
      <c r="BA24" s="188"/>
      <c r="BB24" s="188"/>
      <c r="BC24" s="188"/>
      <c r="BD24" s="187">
        <f>AX14</f>
        <v>18703.3590948651</v>
      </c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/>
      <c r="BR24" s="187">
        <f>BR27+BR26+BR29</f>
        <v>8596.063839999999</v>
      </c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9"/>
      <c r="CF24" s="187">
        <f>CF26+CF27+CF29</f>
        <v>2596.0112796799995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9"/>
    </row>
    <row r="25" spans="1:111" s="43" customFormat="1" ht="16.5" customHeight="1">
      <c r="A25" s="171" t="s">
        <v>191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6"/>
      <c r="AX25" s="180"/>
      <c r="AY25" s="180"/>
      <c r="AZ25" s="180"/>
      <c r="BA25" s="180"/>
      <c r="BB25" s="180"/>
      <c r="BC25" s="180"/>
      <c r="BD25" s="155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3"/>
      <c r="BR25" s="155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7"/>
      <c r="CF25" s="190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2"/>
    </row>
    <row r="26" spans="1:111" s="43" customFormat="1" ht="16.5" customHeight="1">
      <c r="A26" s="174" t="s">
        <v>214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6"/>
      <c r="AX26" s="180">
        <v>1</v>
      </c>
      <c r="AY26" s="180"/>
      <c r="AZ26" s="180"/>
      <c r="BA26" s="180"/>
      <c r="BB26" s="180"/>
      <c r="BC26" s="180"/>
      <c r="BD26" s="155">
        <f>BR26/AX26*1000/12</f>
        <v>57365.19607041183</v>
      </c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3"/>
      <c r="BR26" s="155">
        <f>688.382352844942</f>
        <v>688.382352844942</v>
      </c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7"/>
      <c r="CF26" s="155">
        <v>186.91847633321248</v>
      </c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7"/>
    </row>
    <row r="27" spans="1:256" s="43" customFormat="1" ht="16.5" customHeight="1">
      <c r="A27" s="174" t="s">
        <v>215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8"/>
      <c r="AX27" s="179">
        <v>16</v>
      </c>
      <c r="AY27" s="180"/>
      <c r="AZ27" s="180"/>
      <c r="BA27" s="180"/>
      <c r="BB27" s="180"/>
      <c r="BC27" s="181"/>
      <c r="BD27" s="155">
        <f>BR27/AX27*1000/12</f>
        <v>24842.60750962348</v>
      </c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3"/>
      <c r="BR27" s="155">
        <v>4769.7806418477085</v>
      </c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7"/>
      <c r="CF27" s="155">
        <v>1495.426480058096</v>
      </c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7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8"/>
      <c r="FF27" s="158"/>
      <c r="FG27" s="158"/>
      <c r="FH27" s="158"/>
      <c r="FI27" s="158"/>
      <c r="FJ27" s="158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111" s="43" customFormat="1" ht="16.5" customHeight="1">
      <c r="A28" s="171" t="s">
        <v>225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6"/>
      <c r="AX28" s="180">
        <v>12</v>
      </c>
      <c r="AY28" s="180"/>
      <c r="AZ28" s="180"/>
      <c r="BA28" s="180"/>
      <c r="BB28" s="180"/>
      <c r="BC28" s="180"/>
      <c r="BD28" s="155">
        <f>BR28/AX28*1000/12</f>
        <v>27020.730767071655</v>
      </c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3"/>
      <c r="BR28" s="155">
        <v>3890.9852304583183</v>
      </c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7"/>
      <c r="CF28" s="155">
        <v>717.2288504755463</v>
      </c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7"/>
    </row>
    <row r="29" spans="1:111" s="43" customFormat="1" ht="16.5" customHeight="1">
      <c r="A29" s="174" t="s">
        <v>226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8"/>
      <c r="AX29" s="179">
        <v>21.3</v>
      </c>
      <c r="AY29" s="180"/>
      <c r="AZ29" s="180"/>
      <c r="BA29" s="180"/>
      <c r="BB29" s="180"/>
      <c r="BC29" s="181"/>
      <c r="BD29" s="155">
        <f>BR29/AX29*1000/12</f>
        <v>12276.607376006845</v>
      </c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3"/>
      <c r="BR29" s="155">
        <v>3137.9008453073493</v>
      </c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7"/>
      <c r="CF29" s="155">
        <v>913.666323288691</v>
      </c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7"/>
    </row>
    <row r="30" spans="1:111" s="43" customFormat="1" ht="16.5" customHeight="1">
      <c r="A30" s="171" t="s">
        <v>227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6"/>
      <c r="AX30" s="180">
        <v>7</v>
      </c>
      <c r="AY30" s="180"/>
      <c r="AZ30" s="180"/>
      <c r="BA30" s="180"/>
      <c r="BB30" s="180"/>
      <c r="BC30" s="180"/>
      <c r="BD30" s="155">
        <f>BR30/AX30*1000/12</f>
        <v>13435.35820842856</v>
      </c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3"/>
      <c r="BR30" s="155">
        <f>828.570089507999+300</f>
        <v>1128.570089507999</v>
      </c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7"/>
      <c r="CF30" s="155">
        <v>219.5662741776078</v>
      </c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7"/>
    </row>
    <row r="31" spans="1:111" s="43" customFormat="1" ht="34.5" customHeight="1">
      <c r="A31" s="174" t="s">
        <v>192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6"/>
      <c r="AX31" s="180"/>
      <c r="AY31" s="180"/>
      <c r="AZ31" s="180"/>
      <c r="BA31" s="180"/>
      <c r="BB31" s="180"/>
      <c r="BC31" s="180"/>
      <c r="BD31" s="155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155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7"/>
      <c r="CF31" s="152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4"/>
    </row>
    <row r="32" spans="1:111" s="43" customFormat="1" ht="16.5" customHeight="1">
      <c r="A32" s="171" t="s">
        <v>191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3"/>
      <c r="AX32" s="180"/>
      <c r="AY32" s="180"/>
      <c r="AZ32" s="180"/>
      <c r="BA32" s="180"/>
      <c r="BB32" s="180"/>
      <c r="BC32" s="180"/>
      <c r="BD32" s="155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3"/>
      <c r="BR32" s="155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7"/>
      <c r="CF32" s="152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4"/>
    </row>
    <row r="33" spans="1:111" s="43" customFormat="1" ht="16.5" customHeight="1">
      <c r="A33" s="174" t="s">
        <v>214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6"/>
      <c r="AX33" s="180"/>
      <c r="AY33" s="180"/>
      <c r="AZ33" s="180"/>
      <c r="BA33" s="180"/>
      <c r="BB33" s="180"/>
      <c r="BC33" s="180"/>
      <c r="BD33" s="155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3"/>
      <c r="BR33" s="155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7"/>
      <c r="CF33" s="152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4"/>
    </row>
    <row r="34" spans="1:111" s="43" customFormat="1" ht="16.5" customHeight="1">
      <c r="A34" s="174" t="s">
        <v>215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8"/>
      <c r="AX34" s="180"/>
      <c r="AY34" s="180"/>
      <c r="AZ34" s="180"/>
      <c r="BA34" s="180"/>
      <c r="BB34" s="180"/>
      <c r="BC34" s="180"/>
      <c r="BD34" s="17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40"/>
      <c r="BR34" s="155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7"/>
      <c r="CF34" s="152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4"/>
    </row>
    <row r="35" spans="1:111" s="43" customFormat="1" ht="16.5" customHeight="1">
      <c r="A35" s="174" t="s">
        <v>226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8"/>
      <c r="AX35" s="180"/>
      <c r="AY35" s="180"/>
      <c r="AZ35" s="180"/>
      <c r="BA35" s="180"/>
      <c r="BB35" s="180"/>
      <c r="BC35" s="180"/>
      <c r="BD35" s="155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3"/>
      <c r="BR35" s="155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7"/>
      <c r="CF35" s="152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4"/>
    </row>
    <row r="36" spans="1:111" s="43" customFormat="1" ht="30" customHeight="1" thickBot="1">
      <c r="A36" s="162" t="s">
        <v>228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4"/>
    </row>
    <row r="37" spans="1:111" s="43" customFormat="1" ht="46.5" customHeight="1" thickBot="1">
      <c r="A37" s="168" t="s">
        <v>193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7"/>
      <c r="AX37" s="165" t="s">
        <v>194</v>
      </c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7"/>
      <c r="BR37" s="168" t="s">
        <v>195</v>
      </c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</row>
    <row r="38" spans="1:111" s="43" customFormat="1" ht="16.5" customHeight="1">
      <c r="A38" s="223" t="s">
        <v>196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5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27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9"/>
    </row>
    <row r="39" spans="1:111" s="43" customFormat="1" ht="16.5" customHeight="1">
      <c r="A39" s="174" t="s">
        <v>197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6"/>
      <c r="AX39" s="184" t="s">
        <v>229</v>
      </c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59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1"/>
    </row>
    <row r="40" spans="1:111" s="43" customFormat="1" ht="16.5" customHeight="1">
      <c r="A40" s="174" t="s">
        <v>198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6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59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</row>
    <row r="41" spans="1:111" s="43" customFormat="1" ht="16.5" customHeight="1">
      <c r="A41" s="174" t="s">
        <v>199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6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59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1"/>
    </row>
    <row r="42" spans="1:111" s="43" customFormat="1" ht="16.5" customHeight="1">
      <c r="A42" s="174" t="s">
        <v>200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6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59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1"/>
    </row>
    <row r="43" ht="22.5" customHeight="1"/>
    <row r="44" spans="1:49" ht="14.25" customHeight="1">
      <c r="A44" s="43" t="s">
        <v>65</v>
      </c>
      <c r="B44" s="4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1:49" ht="14.25" customHeight="1">
      <c r="A45" s="43" t="s">
        <v>63</v>
      </c>
      <c r="B45" s="4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1:83" ht="14.25" customHeight="1">
      <c r="A46" s="43" t="s">
        <v>38</v>
      </c>
      <c r="B46" s="43"/>
      <c r="AX46" s="220"/>
      <c r="AY46" s="220"/>
      <c r="AZ46" s="220"/>
      <c r="BC46" s="220" t="s">
        <v>210</v>
      </c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</row>
    <row r="47" spans="1:83" ht="16.5">
      <c r="A47" s="43"/>
      <c r="B47" s="43"/>
      <c r="AX47" s="219"/>
      <c r="AY47" s="219"/>
      <c r="AZ47" s="219"/>
      <c r="BC47" s="219" t="s">
        <v>9</v>
      </c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</row>
    <row r="48" spans="1:111" ht="14.25" customHeight="1">
      <c r="A48" s="43" t="s">
        <v>212</v>
      </c>
      <c r="B48" s="43"/>
      <c r="AX48" s="44"/>
      <c r="AY48" s="44"/>
      <c r="AZ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</row>
    <row r="49" spans="1:83" ht="14.25" customHeight="1">
      <c r="A49" s="43" t="s">
        <v>63</v>
      </c>
      <c r="B49" s="43"/>
      <c r="AX49" s="220"/>
      <c r="AY49" s="220"/>
      <c r="AZ49" s="220"/>
      <c r="BC49" s="220" t="s">
        <v>213</v>
      </c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</row>
    <row r="50" spans="1:83" ht="16.5" customHeight="1">
      <c r="A50" s="43"/>
      <c r="B50" s="43"/>
      <c r="AX50" s="219"/>
      <c r="AY50" s="219"/>
      <c r="AZ50" s="219"/>
      <c r="BC50" s="219" t="s">
        <v>9</v>
      </c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</row>
    <row r="51" ht="25.5" customHeight="1"/>
    <row r="52" spans="2:36" ht="20.25" customHeight="1">
      <c r="B52" s="46" t="s">
        <v>2</v>
      </c>
      <c r="C52" s="233" t="s">
        <v>217</v>
      </c>
      <c r="D52" s="233"/>
      <c r="E52" s="233"/>
      <c r="F52" s="233"/>
      <c r="G52" s="42" t="s">
        <v>2</v>
      </c>
      <c r="J52" s="233" t="s">
        <v>216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4">
        <v>20</v>
      </c>
      <c r="AC52" s="234"/>
      <c r="AD52" s="234"/>
      <c r="AE52" s="234"/>
      <c r="AF52" s="235" t="s">
        <v>217</v>
      </c>
      <c r="AG52" s="235"/>
      <c r="AH52" s="235"/>
      <c r="AI52" s="235"/>
      <c r="AJ52" s="42" t="s">
        <v>3</v>
      </c>
    </row>
    <row r="53" ht="3" customHeight="1"/>
  </sheetData>
  <sheetProtection/>
  <mergeCells count="190">
    <mergeCell ref="CT9:DG9"/>
    <mergeCell ref="CT11:DG11"/>
    <mergeCell ref="CF6:CS6"/>
    <mergeCell ref="A2:CE2"/>
    <mergeCell ref="AX5:BC5"/>
    <mergeCell ref="BD5:CE5"/>
    <mergeCell ref="CF5:DG5"/>
    <mergeCell ref="AX9:BC9"/>
    <mergeCell ref="BD9:BQ9"/>
    <mergeCell ref="BR9:CE9"/>
    <mergeCell ref="CF14:CS14"/>
    <mergeCell ref="AX13:BC13"/>
    <mergeCell ref="AX10:BC10"/>
    <mergeCell ref="BD10:BQ10"/>
    <mergeCell ref="BR10:CE10"/>
    <mergeCell ref="CF10:CS10"/>
    <mergeCell ref="CF11:CS11"/>
    <mergeCell ref="BR7:CE7"/>
    <mergeCell ref="CF7:CS7"/>
    <mergeCell ref="AX16:BC16"/>
    <mergeCell ref="BD16:BQ16"/>
    <mergeCell ref="BR16:CE16"/>
    <mergeCell ref="CF16:CS16"/>
    <mergeCell ref="CF9:CS9"/>
    <mergeCell ref="AX14:BC14"/>
    <mergeCell ref="BD14:BQ14"/>
    <mergeCell ref="BR14:CE14"/>
    <mergeCell ref="CT15:DG15"/>
    <mergeCell ref="CF19:CS19"/>
    <mergeCell ref="CT19:DG19"/>
    <mergeCell ref="BD13:BQ13"/>
    <mergeCell ref="BR13:CE13"/>
    <mergeCell ref="CF13:CS13"/>
    <mergeCell ref="CT13:DG13"/>
    <mergeCell ref="CT16:DG16"/>
    <mergeCell ref="A17:DG17"/>
    <mergeCell ref="CT14:DG14"/>
    <mergeCell ref="CT20:DG20"/>
    <mergeCell ref="AX21:BC21"/>
    <mergeCell ref="CT21:DG21"/>
    <mergeCell ref="AX15:BC15"/>
    <mergeCell ref="BD15:BQ15"/>
    <mergeCell ref="BR15:CE15"/>
    <mergeCell ref="CF15:CS15"/>
    <mergeCell ref="CT18:DG18"/>
    <mergeCell ref="AX19:BC19"/>
    <mergeCell ref="BD19:BQ19"/>
    <mergeCell ref="AX18:BC18"/>
    <mergeCell ref="BD18:BQ18"/>
    <mergeCell ref="BR18:CE18"/>
    <mergeCell ref="CF18:CS18"/>
    <mergeCell ref="BR19:CE19"/>
    <mergeCell ref="AX20:BC20"/>
    <mergeCell ref="BD20:BQ20"/>
    <mergeCell ref="BR20:CE20"/>
    <mergeCell ref="CF20:CS20"/>
    <mergeCell ref="BD21:BQ21"/>
    <mergeCell ref="BR21:CE21"/>
    <mergeCell ref="CF21:CS21"/>
    <mergeCell ref="BD26:BQ26"/>
    <mergeCell ref="BR26:CE26"/>
    <mergeCell ref="CF22:CS22"/>
    <mergeCell ref="BD23:BQ23"/>
    <mergeCell ref="BR23:CE23"/>
    <mergeCell ref="AX25:BC25"/>
    <mergeCell ref="BD25:BQ25"/>
    <mergeCell ref="BR25:CE25"/>
    <mergeCell ref="CF23:DG23"/>
    <mergeCell ref="A22:CE22"/>
    <mergeCell ref="CT22:DG22"/>
    <mergeCell ref="AX23:BC23"/>
    <mergeCell ref="AX29:BC29"/>
    <mergeCell ref="BD29:BQ29"/>
    <mergeCell ref="BR29:CE29"/>
    <mergeCell ref="AX24:BC24"/>
    <mergeCell ref="BD24:BQ24"/>
    <mergeCell ref="BR24:CE24"/>
    <mergeCell ref="AX28:BC28"/>
    <mergeCell ref="BD28:BQ28"/>
    <mergeCell ref="BR28:CE28"/>
    <mergeCell ref="AX26:BC26"/>
    <mergeCell ref="AX30:BC30"/>
    <mergeCell ref="BD30:BQ30"/>
    <mergeCell ref="BR30:CE30"/>
    <mergeCell ref="AX32:BC32"/>
    <mergeCell ref="BD32:BQ32"/>
    <mergeCell ref="BR32:CE32"/>
    <mergeCell ref="AX31:BC31"/>
    <mergeCell ref="BD31:BQ31"/>
    <mergeCell ref="BR31:CE31"/>
    <mergeCell ref="BD35:BQ35"/>
    <mergeCell ref="AX38:BQ38"/>
    <mergeCell ref="AX34:BC34"/>
    <mergeCell ref="BD34:BQ34"/>
    <mergeCell ref="BR34:CE34"/>
    <mergeCell ref="AX33:BC33"/>
    <mergeCell ref="BD33:BQ33"/>
    <mergeCell ref="BR33:CE33"/>
    <mergeCell ref="A37:AW37"/>
    <mergeCell ref="A38:AW38"/>
    <mergeCell ref="AX49:AZ49"/>
    <mergeCell ref="A39:AW39"/>
    <mergeCell ref="A40:AW40"/>
    <mergeCell ref="A41:AW41"/>
    <mergeCell ref="A42:AW42"/>
    <mergeCell ref="BC49:CE49"/>
    <mergeCell ref="A13:AW13"/>
    <mergeCell ref="A14:AW14"/>
    <mergeCell ref="A15:AW15"/>
    <mergeCell ref="A16:AW16"/>
    <mergeCell ref="A18:AW18"/>
    <mergeCell ref="A19:AW19"/>
    <mergeCell ref="A20:AW20"/>
    <mergeCell ref="A21:AW21"/>
    <mergeCell ref="AX47:AZ47"/>
    <mergeCell ref="AX50:AZ50"/>
    <mergeCell ref="BC50:CE50"/>
    <mergeCell ref="C52:F52"/>
    <mergeCell ref="J52:AA52"/>
    <mergeCell ref="AB52:AE52"/>
    <mergeCell ref="AF52:AI52"/>
    <mergeCell ref="BD6:BQ6"/>
    <mergeCell ref="BR6:CE6"/>
    <mergeCell ref="AX40:BQ40"/>
    <mergeCell ref="AX41:BQ41"/>
    <mergeCell ref="AX42:BQ42"/>
    <mergeCell ref="BR38:DG38"/>
    <mergeCell ref="AX7:BC7"/>
    <mergeCell ref="BD7:BQ7"/>
    <mergeCell ref="BR42:DG42"/>
    <mergeCell ref="AX35:BC35"/>
    <mergeCell ref="BC47:CE47"/>
    <mergeCell ref="BR35:CE35"/>
    <mergeCell ref="AX46:AZ46"/>
    <mergeCell ref="BC46:CE46"/>
    <mergeCell ref="A23:AW23"/>
    <mergeCell ref="A24:AW24"/>
    <mergeCell ref="A25:AW25"/>
    <mergeCell ref="A26:AW26"/>
    <mergeCell ref="A28:AW28"/>
    <mergeCell ref="A29:AW29"/>
    <mergeCell ref="BR41:DG41"/>
    <mergeCell ref="CT6:DG6"/>
    <mergeCell ref="A8:DG8"/>
    <mergeCell ref="A9:AW9"/>
    <mergeCell ref="A10:AW10"/>
    <mergeCell ref="A5:AW6"/>
    <mergeCell ref="A7:AW7"/>
    <mergeCell ref="CT10:DG10"/>
    <mergeCell ref="CT7:DG7"/>
    <mergeCell ref="AX6:BC6"/>
    <mergeCell ref="A11:AW11"/>
    <mergeCell ref="CF24:DG24"/>
    <mergeCell ref="CF25:DG25"/>
    <mergeCell ref="CF26:DG26"/>
    <mergeCell ref="CF28:DG28"/>
    <mergeCell ref="CF29:DG29"/>
    <mergeCell ref="A12:DG12"/>
    <mergeCell ref="AX11:BC11"/>
    <mergeCell ref="BD11:BQ11"/>
    <mergeCell ref="BR11:CE11"/>
    <mergeCell ref="A27:AW27"/>
    <mergeCell ref="AX27:BC27"/>
    <mergeCell ref="BD27:BQ27"/>
    <mergeCell ref="BR27:CE27"/>
    <mergeCell ref="CF27:DG27"/>
    <mergeCell ref="AX39:BQ39"/>
    <mergeCell ref="A31:AW31"/>
    <mergeCell ref="CF34:DG34"/>
    <mergeCell ref="CF35:DG35"/>
    <mergeCell ref="A30:AW30"/>
    <mergeCell ref="BR39:DG39"/>
    <mergeCell ref="BR40:DG40"/>
    <mergeCell ref="A36:DG36"/>
    <mergeCell ref="AX37:BQ37"/>
    <mergeCell ref="BR37:DG37"/>
    <mergeCell ref="CF31:DG31"/>
    <mergeCell ref="A32:AW32"/>
    <mergeCell ref="A33:AW33"/>
    <mergeCell ref="A34:AW34"/>
    <mergeCell ref="A35:AW35"/>
    <mergeCell ref="FK27:FX27"/>
    <mergeCell ref="FY27:GL27"/>
    <mergeCell ref="GM27:HN27"/>
    <mergeCell ref="HO27:IV27"/>
    <mergeCell ref="CF32:DG32"/>
    <mergeCell ref="CF33:DG33"/>
    <mergeCell ref="CF30:DG30"/>
    <mergeCell ref="DH27:FD27"/>
    <mergeCell ref="FE27:FJ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детсад</cp:lastModifiedBy>
  <cp:lastPrinted>2015-01-27T09:03:34Z</cp:lastPrinted>
  <dcterms:created xsi:type="dcterms:W3CDTF">2010-11-26T07:12:57Z</dcterms:created>
  <dcterms:modified xsi:type="dcterms:W3CDTF">2015-01-30T10:24:02Z</dcterms:modified>
  <cp:category/>
  <cp:version/>
  <cp:contentType/>
  <cp:contentStatus/>
</cp:coreProperties>
</file>